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4" documentId="11_F31DE2A3CC990AB43F167F3D87B12C6A0A02AAD4" xr6:coauthVersionLast="47" xr6:coauthVersionMax="47" xr10:uidLastSave="{488C7D31-0160-4BD8-9197-7EBBA073FF75}"/>
  <bookViews>
    <workbookView xWindow="28680" yWindow="-120" windowWidth="29040" windowHeight="15840" xr2:uid="{00000000-000D-0000-FFFF-FFFF00000000}"/>
  </bookViews>
  <sheets>
    <sheet name="LIBERALITA' COVID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3" i="8" l="1"/>
  <c r="N158" i="8" l="1"/>
  <c r="N144" i="8" l="1"/>
  <c r="N157" i="8" s="1"/>
  <c r="N103" i="8"/>
  <c r="N127" i="8" s="1"/>
  <c r="O127" i="8" l="1"/>
  <c r="N139" i="8"/>
  <c r="O139" i="8" s="1"/>
  <c r="O157" i="8"/>
  <c r="N208" i="8"/>
  <c r="N36" i="8"/>
  <c r="O208" i="8" l="1"/>
  <c r="N250" i="8"/>
  <c r="O250" i="8" s="1"/>
  <c r="N5" i="8"/>
  <c r="N30" i="8" l="1"/>
  <c r="N31" i="8" s="1"/>
  <c r="N49" i="8" l="1"/>
  <c r="O31" i="8"/>
  <c r="O49" i="8" l="1"/>
  <c r="N67" i="8"/>
  <c r="N81" i="8" s="1"/>
  <c r="O81" i="8" s="1"/>
  <c r="O103" i="8"/>
  <c r="O67" i="8" l="1"/>
</calcChain>
</file>

<file path=xl/sharedStrings.xml><?xml version="1.0" encoding="utf-8"?>
<sst xmlns="http://schemas.openxmlformats.org/spreadsheetml/2006/main" count="544" uniqueCount="360">
  <si>
    <t>Nome Progetto</t>
  </si>
  <si>
    <t>Tipo Progetto</t>
  </si>
  <si>
    <t>UO Responsabile</t>
  </si>
  <si>
    <t>Importo Progetto</t>
  </si>
  <si>
    <t>Dipartimento di Bioscienze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</si>
  <si>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</si>
  <si>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</si>
  <si>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</si>
  <si>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</si>
  <si>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</si>
  <si>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</si>
  <si>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</si>
  <si>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</si>
  <si>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</si>
  <si>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</si>
  <si>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</si>
  <si>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Assegno Ricerca</t>
  </si>
  <si>
    <t>8230130568</t>
  </si>
  <si>
    <t>2020-015761</t>
  </si>
  <si>
    <t>Reagenti</t>
  </si>
  <si>
    <t>9142016390</t>
  </si>
  <si>
    <t>Mat. Consumo x  lab.</t>
  </si>
  <si>
    <t>P2390</t>
  </si>
  <si>
    <t>8230158291</t>
  </si>
  <si>
    <t>8230181170</t>
  </si>
  <si>
    <t>8230159421</t>
  </si>
  <si>
    <t>2021-010881</t>
  </si>
  <si>
    <t>P452</t>
  </si>
  <si>
    <t>1/OPBA</t>
  </si>
  <si>
    <t>Codice Progetto 677AA.23 -  Tariffa D - art. 20, comma 6, d.lgs.26/2014</t>
  </si>
  <si>
    <t>9142021074</t>
  </si>
  <si>
    <t>2395/00</t>
  </si>
  <si>
    <t>2443/00</t>
  </si>
  <si>
    <t>3244/00</t>
  </si>
  <si>
    <t>M. 65</t>
  </si>
  <si>
    <t>M. 95</t>
  </si>
  <si>
    <t>M. 62</t>
  </si>
  <si>
    <t>M. 154</t>
  </si>
  <si>
    <t>Contratto individuale di Collaborazione per attività di supporto aal ricerca (dal 17/05/2021 al 16/7/2021)</t>
  </si>
  <si>
    <t>2020103663</t>
  </si>
  <si>
    <t>Conduzione esperimenti - Ass. Ric. (Siena)</t>
  </si>
  <si>
    <t>Conduzione esperimenti -Resp. Sc.  (Siena)</t>
  </si>
  <si>
    <t>Verbale Cons. Dip n. 35</t>
  </si>
  <si>
    <t>Prot n. . 0013194/21 -
Repertorio n. 5808/2021</t>
  </si>
  <si>
    <t>M. 174</t>
  </si>
  <si>
    <t>M. 176</t>
  </si>
  <si>
    <t>M. 204</t>
  </si>
  <si>
    <t>Meeting Scientifico con vertici AIFA, Min. sviluppo economico e Alfasigma -  Resp. Sc. (Pomezia)</t>
  </si>
  <si>
    <t xml:space="preserve">Erogazione liberale per le attività di ricerca sul Coronavirus </t>
  </si>
  <si>
    <t>Erogazione liberale per il progetto "LeCoVax2, un vaccino candidato contro SARS-CoV-2 sviluppato per la somministrazione orale</t>
  </si>
  <si>
    <t>ft. 8230350560</t>
  </si>
  <si>
    <t>ft. 5036/00</t>
  </si>
  <si>
    <t>ft. 2021052794</t>
  </si>
  <si>
    <t>ft.211102</t>
  </si>
  <si>
    <t>ft. P2706</t>
  </si>
  <si>
    <t>M. 261</t>
  </si>
  <si>
    <t>Meeting scientifico con vertici OLON, Settimo Torinese</t>
  </si>
  <si>
    <t>ft. 2021-0503584</t>
  </si>
  <si>
    <t>Pubblicazione</t>
  </si>
  <si>
    <t>ft. 539</t>
  </si>
  <si>
    <t>ft. P451</t>
  </si>
  <si>
    <t>Ft.  2022-011343-</t>
  </si>
  <si>
    <t>M. 342</t>
  </si>
  <si>
    <t>10/01/2022-11/01/2022</t>
  </si>
  <si>
    <t>09/12/2021-10/12/2021</t>
  </si>
  <si>
    <t>M. 333</t>
  </si>
  <si>
    <t>M. 304</t>
  </si>
  <si>
    <t>18/11/2021-19/11/2021</t>
  </si>
  <si>
    <t>Consegna campioni biol.  / Conduzione esperimenti -Resp. Sc.  (Siena)</t>
  </si>
  <si>
    <t>17/02/2022-19/02/2022</t>
  </si>
  <si>
    <t xml:space="preserve">Invoice_Proforma Intl 220113.doc </t>
  </si>
  <si>
    <t>DG 125</t>
  </si>
  <si>
    <t>Ritenuta di  Ateneo_10%</t>
  </si>
  <si>
    <t>DG 13</t>
  </si>
  <si>
    <t>M. 52</t>
  </si>
  <si>
    <t>14/03/2022-16/03/2022</t>
  </si>
  <si>
    <t>ft. FPA 2/22</t>
  </si>
  <si>
    <t>Servizio</t>
  </si>
  <si>
    <t>avanzo</t>
  </si>
  <si>
    <t>RU Responsabili</t>
  </si>
  <si>
    <t>Codice Identificativo Progetto</t>
  </si>
  <si>
    <t>EPIS SARA</t>
  </si>
  <si>
    <t>LIB_VT20_COVID_19_SEPIS</t>
  </si>
  <si>
    <t>BANDI CLAUDIO</t>
  </si>
  <si>
    <t>LIB_VT21CBAND</t>
  </si>
  <si>
    <t>LIB_VT22_LECOVAX2</t>
  </si>
  <si>
    <t>M. 84</t>
  </si>
  <si>
    <t>08/04/2022-09/04/2022</t>
  </si>
  <si>
    <t>Ft. 1655010</t>
  </si>
  <si>
    <t>Pubblicazione  MDPI</t>
  </si>
  <si>
    <t>Ft. 3335/00</t>
  </si>
  <si>
    <t>ft. 2022/0160744   2022/0160745</t>
  </si>
  <si>
    <t>ft. 2022/0160746   2022/0160747</t>
  </si>
  <si>
    <t>Biglietti Viaggio Aereo_Partecipaz. Congresso_Resp. Sc. (Colombia)</t>
  </si>
  <si>
    <t>Biglietti Viaggio Aereo_Partecipaz. Congresso_Ass.Ric.   (Colombia)</t>
  </si>
  <si>
    <t>Ft. 22FS014937</t>
  </si>
  <si>
    <t>Ft. 22FS015009</t>
  </si>
  <si>
    <t>Ft. 11153/SP</t>
  </si>
  <si>
    <t>Ft. 11565/SP</t>
  </si>
  <si>
    <t>Ft. 12100/SP</t>
  </si>
  <si>
    <t>Ft. 12896/SP</t>
  </si>
  <si>
    <t>Ft. OAD0000254534</t>
  </si>
  <si>
    <t>Pubblicazione Elsevier</t>
  </si>
  <si>
    <t>M. 251</t>
  </si>
  <si>
    <t>Partecipaz. XXXII Congresso  SolPA -  Resp. Sc. (Napoli)</t>
  </si>
  <si>
    <t>M. 240</t>
  </si>
  <si>
    <t>21/06/2022-22/06/2022</t>
  </si>
  <si>
    <t>M. 466</t>
  </si>
  <si>
    <t>03/10/2022-05/10/2022</t>
  </si>
  <si>
    <t>27/06/2022-30/06/2022</t>
  </si>
  <si>
    <t>M. 477</t>
  </si>
  <si>
    <t>19/10/2022-21/10/2022</t>
  </si>
  <si>
    <t>07/11/2022-09/11/2022</t>
  </si>
  <si>
    <t>M. 518</t>
  </si>
  <si>
    <t>Ft. 3/22</t>
  </si>
  <si>
    <t>Servizio FareFarma</t>
  </si>
  <si>
    <t>ft. 5127/SP</t>
  </si>
  <si>
    <t>ft. 2477/00-</t>
  </si>
  <si>
    <t>ft. 0220035717</t>
  </si>
  <si>
    <t>ft. 22033396</t>
  </si>
  <si>
    <t>ft. P1815</t>
  </si>
  <si>
    <t>Ft. IT29VXEABEI</t>
  </si>
  <si>
    <t>Mat. Da lab.</t>
  </si>
  <si>
    <t>ft. 22041832</t>
  </si>
  <si>
    <t>ft. 4180126570</t>
  </si>
  <si>
    <t>Mat. Cons. x lab</t>
  </si>
  <si>
    <t>ft. 4180127213</t>
  </si>
  <si>
    <t>ft. 000023/22P</t>
  </si>
  <si>
    <t>Attrezzatura scientifica</t>
  </si>
  <si>
    <t>ft. 220038832</t>
  </si>
  <si>
    <t>ft. 2200038982</t>
  </si>
  <si>
    <t>M. 206</t>
  </si>
  <si>
    <t>06/06/2022-07/06/2022</t>
  </si>
  <si>
    <t>Consegna campioni biol.  / Conduzione esperimenti -Resp. Sc.  (Siena); Campionamento riserva Alberese</t>
  </si>
  <si>
    <t>M. 221</t>
  </si>
  <si>
    <t>15/06/2022-25/06/2022</t>
  </si>
  <si>
    <t>Acquisizione tecniche - Dottorando (Bari)</t>
  </si>
  <si>
    <t>M. 315</t>
  </si>
  <si>
    <t>31/07/2022-07/08/2022</t>
  </si>
  <si>
    <t xml:space="preserve">Partecipaz. Congr. Int. WORLDLEISH - Collaboratore Sc. (Colombia) </t>
  </si>
  <si>
    <t>ft. FPA 4/22</t>
  </si>
  <si>
    <t>Servizio efficacia prototipo</t>
  </si>
  <si>
    <t>Ft. 54169</t>
  </si>
  <si>
    <t>Atrrezzatura Scientifica</t>
  </si>
  <si>
    <t>ft. 2200034553</t>
  </si>
  <si>
    <t>ft. 2200034813</t>
  </si>
  <si>
    <t>Borsa Giovani Promettenti</t>
  </si>
  <si>
    <t>ft. 0220039850</t>
  </si>
  <si>
    <t>ft. 0220040000</t>
  </si>
  <si>
    <t xml:space="preserve">ft. 943D691F-0001 </t>
  </si>
  <si>
    <t>M. 31</t>
  </si>
  <si>
    <t>17/02/2022-18/02/2022</t>
  </si>
  <si>
    <t>M. 36</t>
  </si>
  <si>
    <t>27/02/2022-01/03/2022</t>
  </si>
  <si>
    <t>Partecipazione XLIX Congr. Naz. AMCL - Ass. Ric (Rimini)</t>
  </si>
  <si>
    <t>M. 446</t>
  </si>
  <si>
    <t>21/09/2022-22/09/2022</t>
  </si>
  <si>
    <t>Meeting Scientifico + Esecuzione esperimenti - Collaboratore Sc. (Bari)</t>
  </si>
  <si>
    <t>M.484</t>
  </si>
  <si>
    <t>Consegna campioni biol.  / Conduzione esperimenti -Collaboratore Sc.  (Siena)</t>
  </si>
  <si>
    <t>M. 498</t>
  </si>
  <si>
    <t>24/10/2022-25/10/2022</t>
  </si>
  <si>
    <t>Verbale Cons. Dip n. 162 del 25/05/2022</t>
  </si>
  <si>
    <t>ft. VND2204554</t>
  </si>
  <si>
    <t xml:space="preserve">Servizio </t>
  </si>
  <si>
    <t>ft. 414/SP</t>
  </si>
  <si>
    <t>ft. FATTPA 5_23</t>
  </si>
  <si>
    <t>ft. 1604/00</t>
  </si>
  <si>
    <t>ft. 23020698</t>
  </si>
  <si>
    <t>ft. 0980293775</t>
  </si>
  <si>
    <t>ft. 8230621015</t>
  </si>
  <si>
    <t>ft. 2361003357</t>
  </si>
  <si>
    <t>ft. 0540036632</t>
  </si>
  <si>
    <t>M. 552</t>
  </si>
  <si>
    <t>Consegna campioni biol. ed esecuzione esperimenti c/o Vismederi e FareFarma, Siena 28-30/11/2022)</t>
  </si>
  <si>
    <t>M. 582</t>
  </si>
  <si>
    <t>Consegna campioni biol. ed esecuzione esperimenti c/o Vismederi e FareFarma, Siena 19-20/12/2022)</t>
  </si>
  <si>
    <t>ft. 2023/0161365/16; ft. 2023/0161366/16</t>
  </si>
  <si>
    <t>Biglietti Viaggio Aereo_Partecipaz. Congresso ASTMH_Resp. Sc. + Ass. Ric.  ( Chicago)</t>
  </si>
  <si>
    <t>M. 583</t>
  </si>
  <si>
    <t>Consegna campioni biol ed esecuzione essperimenti c/o Vismederi e Farefarma, Siena 09-10/10/2023</t>
  </si>
  <si>
    <t>ft. 2470535</t>
  </si>
  <si>
    <t>Pubblicazione MDPI</t>
  </si>
  <si>
    <t>ft. VND2300955</t>
  </si>
  <si>
    <t>ft. 0540034249</t>
  </si>
  <si>
    <t>ft. 23FS005001</t>
  </si>
  <si>
    <t>ft. 23FS005575</t>
  </si>
  <si>
    <t>ft. 23FS005948</t>
  </si>
  <si>
    <t>ft. 23FS006268</t>
  </si>
  <si>
    <t>ft. 23FS004924</t>
  </si>
  <si>
    <t>ft. 23FS005466</t>
  </si>
  <si>
    <t>ft. 4040/SP</t>
  </si>
  <si>
    <t>ft. 8230601063</t>
  </si>
  <si>
    <t>ft. 8230619855</t>
  </si>
  <si>
    <t>ft. 8230622388</t>
  </si>
  <si>
    <t>Cloni batterici</t>
  </si>
  <si>
    <t>ft. 94800243</t>
  </si>
  <si>
    <t>ft. 94781454</t>
  </si>
  <si>
    <t>ft. 23FS010161</t>
  </si>
  <si>
    <t>ft. 23FS010210</t>
  </si>
  <si>
    <t>ft. 0980296794</t>
  </si>
  <si>
    <t>ft. 0220047989</t>
  </si>
  <si>
    <t>ft. 4180152826</t>
  </si>
  <si>
    <t>ft. 10817/SP</t>
  </si>
  <si>
    <t>M. 139</t>
  </si>
  <si>
    <t>conduzione esperimenti c/o Lab. Vismederi e FareFarma,_Ass. Ric._             ( Siena,11-12/04/2023)</t>
  </si>
  <si>
    <t>M. 208</t>
  </si>
  <si>
    <t>consegna mat. Biol. Ed esecuzione esperimenti c/o ClinVet,_Ass. Ric._ (Mohammedia, 22-26/05/2023)</t>
  </si>
  <si>
    <t>consegna mat. Biol. Ed esecuzione esperimenti c/o ClinVet,_Resp. Sc._ (Mohammedia, 22-26/05/2023)</t>
  </si>
  <si>
    <t>M. 207</t>
  </si>
  <si>
    <t xml:space="preserve">Spese banc. X fatt. estera </t>
  </si>
  <si>
    <t>nr. 404</t>
  </si>
  <si>
    <t>ft. FPA 1/23</t>
  </si>
  <si>
    <t>ft. FPA2/23-</t>
  </si>
  <si>
    <t xml:space="preserve">Studio di efficacia di prototipo di vaccino LeCoVax2 </t>
  </si>
  <si>
    <t>ft. 23002180</t>
  </si>
  <si>
    <t>ft. EPI00003904</t>
  </si>
  <si>
    <t xml:space="preserve">servizio di sequenziamento </t>
  </si>
  <si>
    <t>ft. 190022644</t>
  </si>
  <si>
    <t>ft. 0220041406</t>
  </si>
  <si>
    <t>Verbale Cons Dip. Nr. 173 Del 19/12/2022</t>
  </si>
  <si>
    <t>ft. FPA 3/23</t>
  </si>
  <si>
    <t>Studio di verifica del tempo di transito intestinale</t>
  </si>
  <si>
    <t>ft. FPA 4/23</t>
  </si>
  <si>
    <t>ft. 3093/Sp</t>
  </si>
  <si>
    <t>ft. 3094/SP</t>
  </si>
  <si>
    <t>ft. 5428/Sp</t>
  </si>
  <si>
    <t>ft. 4435/Sp</t>
  </si>
  <si>
    <t>ft. 2361001456</t>
  </si>
  <si>
    <t>ft. 8230582498</t>
  </si>
  <si>
    <t>ft. 8230582499</t>
  </si>
  <si>
    <t>ft. 8230591883</t>
  </si>
  <si>
    <t>ft. 3091/Sp</t>
  </si>
  <si>
    <t>ft. 4038/Sp</t>
  </si>
  <si>
    <t>ft. PA230938-</t>
  </si>
  <si>
    <t>servizio  evocard</t>
  </si>
  <si>
    <t>ft. 4443/Sp</t>
  </si>
  <si>
    <t>ft. 7080039482</t>
  </si>
  <si>
    <t>ft. 7080040288</t>
  </si>
  <si>
    <t>ft. FPA 5/23</t>
  </si>
  <si>
    <t>ft. 7894/Sp</t>
  </si>
  <si>
    <t>ft. P2440</t>
  </si>
  <si>
    <t>ft. 8658/Sp</t>
  </si>
  <si>
    <t>ft. 3074012583</t>
  </si>
  <si>
    <t>ft. 0980300366</t>
  </si>
  <si>
    <t>ft. 0980300470</t>
  </si>
  <si>
    <t>ft. 23070994</t>
  </si>
  <si>
    <t>ft. 2361006201</t>
  </si>
  <si>
    <t xml:space="preserve">ft. 198/E </t>
  </si>
  <si>
    <t>Servizio Manutenzione</t>
  </si>
  <si>
    <t>ft. 2023/0700357/75</t>
  </si>
  <si>
    <t>Biglietti viaggio</t>
  </si>
  <si>
    <t>ft. 2023/0700358/75</t>
  </si>
  <si>
    <t>ft. 2023/0161970/16</t>
  </si>
  <si>
    <t>ft. 2023/0161971/16</t>
  </si>
  <si>
    <t>ft. 8230695949</t>
  </si>
  <si>
    <t>M. 593</t>
  </si>
  <si>
    <t>M. 138</t>
  </si>
  <si>
    <t>M. 389</t>
  </si>
  <si>
    <t>Conduzione esperimenti + consegna campioni biol c/o Vismederi e Farefarma,_Collab.Sc.._(Siena, 2-3/03/2023)</t>
  </si>
  <si>
    <t>Conduzione esperimenti c/o lab Vismederi e FareFarma_Ass.Ric_(Siena, 15/01/23-17/01/23)</t>
  </si>
  <si>
    <t>Conduzione esperimenti + consegna campioni biol c/o Vismederi e Farefarma,_Collab.Sc._(Siena, 11-12/4/23)</t>
  </si>
  <si>
    <t>Consegna campioni biol. ed esecuzione esperimenti c/o Vismederi e FareFarma,_Collab.Sc_ (Siena, 26-27/7/23)</t>
  </si>
  <si>
    <t>M. 495</t>
  </si>
  <si>
    <t>Conduzione esperiment + consegna campioni biol.  c/o Lab Vismederi e FareFarma_Collab.Sc._ (Siena, 18-19/9/23)</t>
  </si>
  <si>
    <t>M. 601</t>
  </si>
  <si>
    <t>Congresso Int. "American Society of Tropical Medicine and Hygiene",_Collab.Sc._ (Chicago, 17-22/10/23)</t>
  </si>
  <si>
    <t>M. 621</t>
  </si>
  <si>
    <t>M. 622</t>
  </si>
  <si>
    <t>Consegna mat. biologico ed esecuzione esperimenti c/o ClinVet,_Collab. Sc._ (Mohammedia, 30/10/23-2/11/23)</t>
  </si>
  <si>
    <t>M. 579</t>
  </si>
  <si>
    <t>Conduzione esperimenti c/o lab Vismederi e FareFarma,_Collab.Sc_(Siena 09-10/10/2023)</t>
  </si>
  <si>
    <t>M. 674</t>
  </si>
  <si>
    <t>Consegna mat. biologico ed esecuzione esperimenti c/o Vismederi e FareFarma,_Collab.Sc._(Siena 20-23/11/23)</t>
  </si>
  <si>
    <t>M. 678</t>
  </si>
  <si>
    <t>Consegna mat. biologico ed esecuzione esperimenti c/o Vismederi e FareFarma,_Collab.Sc._ (Siena, 20-23/11/23)</t>
  </si>
  <si>
    <t>ENTRATE
ordinativi di incasso
aggiornamento al 31 dicembre 2024</t>
  </si>
  <si>
    <t>ft. FPA 2/24</t>
  </si>
  <si>
    <t>ft. FPA 1/245</t>
  </si>
  <si>
    <t>ft. 2461000916</t>
  </si>
  <si>
    <t>ft. 210</t>
  </si>
  <si>
    <t>M. 705</t>
  </si>
  <si>
    <t>13/12/2023   15/12/2023</t>
  </si>
  <si>
    <t>M. 71</t>
  </si>
  <si>
    <t>12/02/2024 15/02/2024</t>
  </si>
  <si>
    <t>ft. 199306330/305383/P1</t>
  </si>
  <si>
    <t>ft. 4201</t>
  </si>
  <si>
    <t>reagenti</t>
  </si>
  <si>
    <t>ft. 2923</t>
  </si>
  <si>
    <t>ft. 3232</t>
  </si>
  <si>
    <t>ft. 24FS006823</t>
  </si>
  <si>
    <t>ft. 24FS00690</t>
  </si>
  <si>
    <t>ft. 2023-1021922-5</t>
  </si>
  <si>
    <t>ft. 2939891623</t>
  </si>
  <si>
    <t>pubblicazione Manuscript ID: ACC3C755-85BB-4D15-A8DF-23C93A098FC DOI:10.1038/S41598-024-60383-1 Journal Name: Scientific Reports_SPRINGER NAT</t>
  </si>
  <si>
    <t>ft. 0161191</t>
  </si>
  <si>
    <t>ft. 0161192</t>
  </si>
  <si>
    <t>Biglietti viaggio AR + Pernottamenti</t>
  </si>
  <si>
    <t>ft. 0160872</t>
  </si>
  <si>
    <t>ft. 0160873</t>
  </si>
  <si>
    <t>M. 250</t>
  </si>
  <si>
    <t>18/04/2024 20/04/2024</t>
  </si>
  <si>
    <t>Consegna campioni biologici  ed esecuzione esperimenti Vismederi e FareFarma, (Siena)_Collaboratore Sc.</t>
  </si>
  <si>
    <t>Consegna mat. biol ed esecuzione esperimenti c/o ClinVet (Mohammedia)_Collaboratore Sc.</t>
  </si>
  <si>
    <t>Partecipaz.al Second Int. Congress on Animal Leishmaniosis, (Nizza)_Collaboratore Sc.</t>
  </si>
  <si>
    <t>ft. 24FS011574</t>
  </si>
  <si>
    <t>ft. 2024-016262</t>
  </si>
  <si>
    <t>Servizio Ingegnerizzazione cloni</t>
  </si>
  <si>
    <t>Servizio "Studio di verifica di assorbimento intestinale"</t>
  </si>
  <si>
    <t>M. 287</t>
  </si>
  <si>
    <t>07/05/2024 08/05/2024</t>
  </si>
  <si>
    <t>M. 293</t>
  </si>
  <si>
    <t>13/05/2024 16/05/2024</t>
  </si>
  <si>
    <t>M. 305</t>
  </si>
  <si>
    <t>Partecipazione al XXXIII congr. naz. della società italiana di parassitologia (SOIPA)_(Padova )_Collaboratore Sc.</t>
  </si>
  <si>
    <t>M. 447</t>
  </si>
  <si>
    <t>18/06/2024 21/06/2024</t>
  </si>
  <si>
    <t>M. 536</t>
  </si>
  <si>
    <t>15/07/2024 18/07/2024</t>
  </si>
  <si>
    <t>M. 538</t>
  </si>
  <si>
    <t>02/09/2024 04/09/2024</t>
  </si>
  <si>
    <t>M. 605</t>
  </si>
  <si>
    <t>ft. 8870SP</t>
  </si>
  <si>
    <t>ft. 2024-0162472</t>
  </si>
  <si>
    <t>ft. 2024-0162473</t>
  </si>
  <si>
    <t>07/10/2024 09/10/2024</t>
  </si>
  <si>
    <t>Partecipazione Consiglio direttivo Soipa (ISS) ed esecuzione esperimenti presso Vismedri e Farefarma;( Siena)_Collaboratore Sc.</t>
  </si>
  <si>
    <t>M. 707</t>
  </si>
  <si>
    <t>08/10/2024 09/10/2024</t>
  </si>
  <si>
    <t>M. 724</t>
  </si>
  <si>
    <t>M. 700</t>
  </si>
  <si>
    <t>04/11/2024 07/11/2024</t>
  </si>
  <si>
    <t>M. 739</t>
  </si>
  <si>
    <t>11/11/2024 12/11/2024</t>
  </si>
  <si>
    <t>M. 740</t>
  </si>
  <si>
    <t>M. 737</t>
  </si>
  <si>
    <t>11/12/2024 12/12/2024</t>
  </si>
  <si>
    <t>M. 738</t>
  </si>
  <si>
    <t>11/12/2024 13/12/2024</t>
  </si>
  <si>
    <t>M. 793</t>
  </si>
  <si>
    <t>Consegna campioni biologici  ed esecuzione esperimenti Vismederi e FareFarma, (Siena)+ meeting consiglio direttivo Siopa (PISA);_Collaboratore Sc.</t>
  </si>
  <si>
    <t>M. 842</t>
  </si>
  <si>
    <t>Verbale Cons Dip. Nr.182</t>
  </si>
  <si>
    <t>ft. ESN230300314558</t>
  </si>
  <si>
    <t>Pubblicazione: 10.3389/fimmu.2024.1298275_Bandi / Frontiers Media</t>
  </si>
  <si>
    <t>ft. 44/00</t>
  </si>
  <si>
    <t>ft. 95502605</t>
  </si>
  <si>
    <t>Servizio:  Espressione e purificaz. proteine)</t>
  </si>
  <si>
    <t>Servizio: sequenziamento</t>
  </si>
  <si>
    <t>Consegna mat. biol. ed esecuzione esperimenti c/o ClinVet, Mohammedia_Collaboratore Sc.</t>
  </si>
  <si>
    <t>M. 35</t>
  </si>
  <si>
    <t>2201/2024 24/01/2024</t>
  </si>
  <si>
    <t>Consegna campioni biol ed esecuzione esperimenti Vismederi e FareFarma, Siena_Collaboratore Sc.</t>
  </si>
  <si>
    <t>13/12/2023 15/12/2023</t>
  </si>
  <si>
    <t>ft. 56/OCPA</t>
  </si>
  <si>
    <t>ft. FPA 6/24</t>
  </si>
  <si>
    <t>Servizio: Test di efficacia di protozoi liofilizzati</t>
  </si>
  <si>
    <t>ft. 24069936</t>
  </si>
  <si>
    <t>ft. 6/A</t>
  </si>
  <si>
    <t>USCITE
estremi fatture di acquisto beni e servizi
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</si>
</sst>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164" fontId="3" fillId="5" borderId="1" xfId="1" applyFon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0" borderId="0" xfId="0" applyFill="1"/>
    <xf numFmtId="4" fontId="0" fillId="0" borderId="0" xfId="0" applyNumberFormat="1" applyFill="1"/>
    <xf numFmtId="0" fontId="0" fillId="3" borderId="6" xfId="0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Q250"/>
  <sheetViews>
    <sheetView tabSelected="1" zoomScale="85" zoomScaleNormal="85" workbookViewId="0">
      <selection sqref="A1:F1"/>
    </sheetView>
  </sheetViews>
  <sheetFormatPr defaultColWidth="13.54296875" defaultRowHeight="12.5" x14ac:dyDescent="0.25"/>
  <cols>
    <col min="1" max="1" width="18.54296875" customWidth="1"/>
    <col min="2" max="3" width="13.54296875" customWidth="1"/>
    <col min="4" max="4" width="21.1796875" customWidth="1"/>
    <col min="5" max="5" width="13.54296875" customWidth="1"/>
    <col min="6" max="6" width="13.54296875" style="2" customWidth="1"/>
    <col min="7" max="8" width="13.54296875" customWidth="1"/>
    <col min="9" max="9" width="13.54296875" style="1" customWidth="1"/>
    <col min="10" max="10" width="15.54296875" style="1" customWidth="1"/>
    <col min="11" max="11" width="18.54296875" style="1" customWidth="1"/>
    <col min="13" max="13" width="24.453125" customWidth="1"/>
    <col min="16" max="16" width="57.54296875" customWidth="1"/>
  </cols>
  <sheetData>
    <row r="1" spans="1:15" s="3" customFormat="1" ht="60" customHeight="1" x14ac:dyDescent="0.25">
      <c r="A1" s="57" t="s">
        <v>14</v>
      </c>
      <c r="B1" s="58"/>
      <c r="C1" s="58"/>
      <c r="D1" s="58"/>
      <c r="E1" s="58"/>
      <c r="F1" s="59"/>
      <c r="G1" s="60" t="s">
        <v>276</v>
      </c>
      <c r="H1" s="61"/>
      <c r="I1" s="61"/>
      <c r="J1" s="61"/>
      <c r="K1" s="62" t="s">
        <v>359</v>
      </c>
      <c r="L1" s="62"/>
      <c r="M1" s="62"/>
      <c r="N1" s="62"/>
      <c r="O1" s="7" t="s">
        <v>15</v>
      </c>
    </row>
    <row r="2" spans="1:15" s="4" customFormat="1" ht="39" x14ac:dyDescent="0.25">
      <c r="A2" s="8" t="s">
        <v>79</v>
      </c>
      <c r="B2" s="8" t="s">
        <v>2</v>
      </c>
      <c r="C2" s="8" t="s">
        <v>80</v>
      </c>
      <c r="D2" s="8" t="s">
        <v>0</v>
      </c>
      <c r="E2" s="8" t="s">
        <v>1</v>
      </c>
      <c r="F2" s="9" t="s">
        <v>3</v>
      </c>
      <c r="G2" s="8" t="s">
        <v>6</v>
      </c>
      <c r="H2" s="10" t="s">
        <v>9</v>
      </c>
      <c r="I2" s="10" t="s">
        <v>7</v>
      </c>
      <c r="J2" s="10" t="s">
        <v>8</v>
      </c>
      <c r="K2" s="8" t="s">
        <v>10</v>
      </c>
      <c r="L2" s="8" t="s">
        <v>11</v>
      </c>
      <c r="M2" s="8" t="s">
        <v>12</v>
      </c>
      <c r="N2" s="8" t="s">
        <v>13</v>
      </c>
      <c r="O2" s="8"/>
    </row>
    <row r="3" spans="1:15" s="4" customFormat="1" ht="37.5" x14ac:dyDescent="0.25">
      <c r="A3" s="12" t="s">
        <v>81</v>
      </c>
      <c r="B3" s="12" t="s">
        <v>4</v>
      </c>
      <c r="C3" s="29" t="s">
        <v>82</v>
      </c>
      <c r="D3" s="24" t="s">
        <v>48</v>
      </c>
      <c r="E3" s="13" t="s">
        <v>5</v>
      </c>
      <c r="F3" s="14">
        <v>150000</v>
      </c>
      <c r="G3" s="13">
        <v>19476</v>
      </c>
      <c r="H3" s="15">
        <v>43929</v>
      </c>
      <c r="I3" s="6">
        <v>150000</v>
      </c>
      <c r="J3" s="6">
        <v>150000</v>
      </c>
      <c r="K3" s="5"/>
      <c r="L3" s="11"/>
      <c r="M3" s="11"/>
      <c r="N3" s="11"/>
      <c r="O3" s="11"/>
    </row>
    <row r="4" spans="1:15" ht="13" x14ac:dyDescent="0.3">
      <c r="A4" s="39"/>
      <c r="B4" s="11"/>
      <c r="C4" s="11"/>
      <c r="D4" s="11"/>
      <c r="E4" s="11"/>
      <c r="F4" s="16"/>
      <c r="G4" s="11"/>
      <c r="H4" s="11"/>
      <c r="I4" s="5"/>
      <c r="J4" s="17"/>
      <c r="K4" s="18"/>
      <c r="L4" s="19"/>
      <c r="M4" s="11"/>
      <c r="N4" s="11"/>
      <c r="O4" s="11"/>
    </row>
    <row r="5" spans="1:15" ht="31.5" customHeight="1" x14ac:dyDescent="0.25">
      <c r="A5" s="39"/>
      <c r="B5" s="11"/>
      <c r="C5" s="11"/>
      <c r="D5" s="11"/>
      <c r="E5" s="11"/>
      <c r="F5" s="20"/>
      <c r="G5" s="11"/>
      <c r="H5" s="21"/>
      <c r="I5" s="5"/>
      <c r="J5" s="5"/>
      <c r="K5" s="22" t="s">
        <v>42</v>
      </c>
      <c r="L5" s="21">
        <v>44097</v>
      </c>
      <c r="M5" s="13" t="s">
        <v>16</v>
      </c>
      <c r="N5" s="6">
        <f>2077.78*5</f>
        <v>10388.900000000001</v>
      </c>
      <c r="O5" s="11"/>
    </row>
    <row r="6" spans="1:15" x14ac:dyDescent="0.25">
      <c r="A6" s="39"/>
      <c r="B6" s="11"/>
      <c r="C6" s="11"/>
      <c r="D6" s="11"/>
      <c r="E6" s="11"/>
      <c r="F6" s="20"/>
      <c r="G6" s="11"/>
      <c r="H6" s="21"/>
      <c r="I6" s="5"/>
      <c r="J6" s="5"/>
      <c r="K6" s="23" t="s">
        <v>17</v>
      </c>
      <c r="L6" s="21">
        <v>44093</v>
      </c>
      <c r="M6" s="24" t="s">
        <v>19</v>
      </c>
      <c r="N6" s="6">
        <v>375.76</v>
      </c>
      <c r="O6" s="11"/>
    </row>
    <row r="7" spans="1:15" x14ac:dyDescent="0.25">
      <c r="A7" s="39"/>
      <c r="B7" s="11"/>
      <c r="C7" s="11"/>
      <c r="D7" s="11"/>
      <c r="E7" s="11"/>
      <c r="F7" s="20"/>
      <c r="G7" s="11"/>
      <c r="H7" s="21"/>
      <c r="I7" s="5"/>
      <c r="J7" s="5"/>
      <c r="K7" s="23">
        <v>8230132657</v>
      </c>
      <c r="L7" s="21">
        <v>44098</v>
      </c>
      <c r="M7" s="24" t="s">
        <v>19</v>
      </c>
      <c r="N7" s="6">
        <v>375.76</v>
      </c>
      <c r="O7" s="11"/>
    </row>
    <row r="8" spans="1:15" x14ac:dyDescent="0.25">
      <c r="A8" s="39"/>
      <c r="B8" s="11"/>
      <c r="C8" s="11"/>
      <c r="D8" s="11"/>
      <c r="E8" s="11"/>
      <c r="F8" s="20"/>
      <c r="G8" s="11"/>
      <c r="H8" s="21"/>
      <c r="I8" s="5"/>
      <c r="J8" s="5"/>
      <c r="K8" s="23">
        <v>8230134588</v>
      </c>
      <c r="L8" s="21">
        <v>44103</v>
      </c>
      <c r="M8" s="24" t="s">
        <v>19</v>
      </c>
      <c r="N8" s="6">
        <v>867.42</v>
      </c>
      <c r="O8" s="11"/>
    </row>
    <row r="9" spans="1:15" x14ac:dyDescent="0.25">
      <c r="A9" s="39"/>
      <c r="B9" s="11"/>
      <c r="C9" s="11"/>
      <c r="D9" s="11"/>
      <c r="E9" s="11"/>
      <c r="F9" s="20"/>
      <c r="G9" s="11"/>
      <c r="H9" s="21"/>
      <c r="I9" s="5"/>
      <c r="J9" s="5"/>
      <c r="K9" s="23" t="s">
        <v>18</v>
      </c>
      <c r="L9" s="21">
        <v>44095</v>
      </c>
      <c r="M9" s="13" t="s">
        <v>19</v>
      </c>
      <c r="N9" s="6">
        <v>1154.97</v>
      </c>
      <c r="O9" s="11"/>
    </row>
    <row r="10" spans="1:15" x14ac:dyDescent="0.25">
      <c r="A10" s="39"/>
      <c r="B10" s="11"/>
      <c r="C10" s="11"/>
      <c r="D10" s="11"/>
      <c r="E10" s="11"/>
      <c r="F10" s="20"/>
      <c r="G10" s="11"/>
      <c r="H10" s="21"/>
      <c r="I10" s="5"/>
      <c r="J10" s="5"/>
      <c r="K10" s="23" t="s">
        <v>20</v>
      </c>
      <c r="L10" s="21">
        <v>44109</v>
      </c>
      <c r="M10" s="13" t="s">
        <v>21</v>
      </c>
      <c r="N10" s="6">
        <v>2213.5700000000002</v>
      </c>
      <c r="O10" s="11"/>
    </row>
    <row r="11" spans="1:15" x14ac:dyDescent="0.25">
      <c r="A11" s="39"/>
      <c r="B11" s="11"/>
      <c r="C11" s="11"/>
      <c r="D11" s="11"/>
      <c r="E11" s="11"/>
      <c r="F11" s="20"/>
      <c r="G11" s="11"/>
      <c r="H11" s="21"/>
      <c r="I11" s="5"/>
      <c r="J11" s="5"/>
      <c r="K11" s="23" t="s">
        <v>23</v>
      </c>
      <c r="L11" s="21">
        <v>44148</v>
      </c>
      <c r="M11" s="13" t="s">
        <v>19</v>
      </c>
      <c r="N11" s="6">
        <v>129.93</v>
      </c>
      <c r="O11" s="11"/>
    </row>
    <row r="12" spans="1:15" x14ac:dyDescent="0.25">
      <c r="A12" s="39"/>
      <c r="B12" s="11"/>
      <c r="C12" s="11"/>
      <c r="D12" s="11"/>
      <c r="E12" s="11"/>
      <c r="F12" s="20"/>
      <c r="G12" s="11"/>
      <c r="H12" s="21"/>
      <c r="I12" s="5"/>
      <c r="J12" s="5"/>
      <c r="K12" s="25" t="s">
        <v>24</v>
      </c>
      <c r="L12" s="21">
        <v>44149</v>
      </c>
      <c r="M12" s="13" t="s">
        <v>19</v>
      </c>
      <c r="N12" s="6">
        <v>101.87</v>
      </c>
      <c r="O12" s="11"/>
    </row>
    <row r="13" spans="1:15" x14ac:dyDescent="0.25">
      <c r="A13" s="39"/>
      <c r="B13" s="11"/>
      <c r="C13" s="11"/>
      <c r="D13" s="11"/>
      <c r="E13" s="11"/>
      <c r="F13" s="20"/>
      <c r="G13" s="11"/>
      <c r="H13" s="21"/>
      <c r="I13" s="5"/>
      <c r="J13" s="5"/>
      <c r="K13" s="23" t="s">
        <v>25</v>
      </c>
      <c r="L13" s="21">
        <v>44152</v>
      </c>
      <c r="M13" s="13" t="s">
        <v>21</v>
      </c>
      <c r="N13" s="6">
        <v>739.58</v>
      </c>
      <c r="O13" s="11"/>
    </row>
    <row r="14" spans="1:15" x14ac:dyDescent="0.25">
      <c r="A14" s="39"/>
      <c r="B14" s="11"/>
      <c r="C14" s="11"/>
      <c r="D14" s="11"/>
      <c r="E14" s="11"/>
      <c r="F14" s="20"/>
      <c r="G14" s="11"/>
      <c r="H14" s="21"/>
      <c r="I14" s="5"/>
      <c r="J14" s="5"/>
      <c r="K14" s="26" t="s">
        <v>39</v>
      </c>
      <c r="L14" s="21">
        <v>44154</v>
      </c>
      <c r="M14" s="13" t="s">
        <v>21</v>
      </c>
      <c r="N14" s="6">
        <v>2250</v>
      </c>
      <c r="O14" s="11"/>
    </row>
    <row r="15" spans="1:15" x14ac:dyDescent="0.25">
      <c r="A15" s="39"/>
      <c r="B15" s="11"/>
      <c r="C15" s="11"/>
      <c r="D15" s="11"/>
      <c r="E15" s="11"/>
      <c r="F15" s="20"/>
      <c r="G15" s="11"/>
      <c r="H15" s="21"/>
      <c r="I15" s="5"/>
      <c r="J15" s="5"/>
      <c r="K15" s="23" t="s">
        <v>22</v>
      </c>
      <c r="L15" s="21">
        <v>44159</v>
      </c>
      <c r="M15" s="13" t="s">
        <v>21</v>
      </c>
      <c r="N15" s="6">
        <v>1390.8</v>
      </c>
      <c r="O15" s="11"/>
    </row>
    <row r="16" spans="1:15" x14ac:dyDescent="0.25">
      <c r="A16" s="39"/>
      <c r="B16" s="11"/>
      <c r="C16" s="11"/>
      <c r="D16" s="11"/>
      <c r="E16" s="11"/>
      <c r="F16" s="20"/>
      <c r="G16" s="11"/>
      <c r="H16" s="21"/>
      <c r="I16" s="5"/>
      <c r="J16" s="5"/>
      <c r="K16" s="25" t="s">
        <v>26</v>
      </c>
      <c r="L16" s="21">
        <v>44235</v>
      </c>
      <c r="M16" s="13" t="s">
        <v>19</v>
      </c>
      <c r="N16" s="6">
        <v>2878.11</v>
      </c>
      <c r="O16" s="11"/>
    </row>
    <row r="17" spans="1:15" ht="37.5" x14ac:dyDescent="0.25">
      <c r="A17" s="39"/>
      <c r="B17" s="11"/>
      <c r="C17" s="11"/>
      <c r="D17" s="11"/>
      <c r="E17" s="11"/>
      <c r="F17" s="20"/>
      <c r="G17" s="11"/>
      <c r="H17" s="21"/>
      <c r="I17" s="5"/>
      <c r="J17" s="5"/>
      <c r="K17" s="23" t="s">
        <v>28</v>
      </c>
      <c r="L17" s="21">
        <v>44243</v>
      </c>
      <c r="M17" s="13" t="s">
        <v>29</v>
      </c>
      <c r="N17" s="6">
        <v>642.59</v>
      </c>
      <c r="O17" s="11"/>
    </row>
    <row r="18" spans="1:15" x14ac:dyDescent="0.25">
      <c r="A18" s="39"/>
      <c r="B18" s="11"/>
      <c r="C18" s="11"/>
      <c r="D18" s="11"/>
      <c r="E18" s="11"/>
      <c r="F18" s="20"/>
      <c r="G18" s="11"/>
      <c r="H18" s="21"/>
      <c r="I18" s="5"/>
      <c r="J18" s="5"/>
      <c r="K18" s="23" t="s">
        <v>27</v>
      </c>
      <c r="L18" s="21">
        <v>44252</v>
      </c>
      <c r="M18" s="13" t="s">
        <v>19</v>
      </c>
      <c r="N18" s="6">
        <v>669.78</v>
      </c>
      <c r="O18" s="11"/>
    </row>
    <row r="19" spans="1:15" x14ac:dyDescent="0.25">
      <c r="A19" s="39"/>
      <c r="B19" s="11"/>
      <c r="C19" s="11"/>
      <c r="D19" s="11"/>
      <c r="E19" s="11"/>
      <c r="F19" s="20"/>
      <c r="G19" s="11"/>
      <c r="H19" s="21"/>
      <c r="I19" s="5"/>
      <c r="J19" s="5"/>
      <c r="K19" s="23" t="s">
        <v>30</v>
      </c>
      <c r="L19" s="21">
        <v>44292</v>
      </c>
      <c r="M19" s="13" t="s">
        <v>21</v>
      </c>
      <c r="N19" s="6">
        <v>2171.6</v>
      </c>
      <c r="O19" s="11"/>
    </row>
    <row r="20" spans="1:15" x14ac:dyDescent="0.25">
      <c r="A20" s="39"/>
      <c r="B20" s="11"/>
      <c r="C20" s="11"/>
      <c r="D20" s="11"/>
      <c r="E20" s="11"/>
      <c r="F20" s="20"/>
      <c r="G20" s="11"/>
      <c r="H20" s="21"/>
      <c r="I20" s="5"/>
      <c r="J20" s="5"/>
      <c r="K20" s="25" t="s">
        <v>31</v>
      </c>
      <c r="L20" s="21">
        <v>44340</v>
      </c>
      <c r="M20" s="13" t="s">
        <v>19</v>
      </c>
      <c r="N20" s="6">
        <v>319.88</v>
      </c>
      <c r="O20" s="11"/>
    </row>
    <row r="21" spans="1:15" x14ac:dyDescent="0.25">
      <c r="A21" s="39"/>
      <c r="B21" s="11"/>
      <c r="C21" s="11"/>
      <c r="D21" s="11"/>
      <c r="E21" s="11"/>
      <c r="F21" s="20"/>
      <c r="G21" s="11"/>
      <c r="H21" s="21"/>
      <c r="I21" s="5"/>
      <c r="J21" s="5"/>
      <c r="K21" s="25" t="s">
        <v>32</v>
      </c>
      <c r="L21" s="21">
        <v>44340</v>
      </c>
      <c r="M21" s="13" t="s">
        <v>19</v>
      </c>
      <c r="N21" s="6">
        <v>565.59</v>
      </c>
      <c r="O21" s="11"/>
    </row>
    <row r="22" spans="1:15" x14ac:dyDescent="0.25">
      <c r="A22" s="39"/>
      <c r="B22" s="11"/>
      <c r="C22" s="11"/>
      <c r="D22" s="11"/>
      <c r="E22" s="11"/>
      <c r="F22" s="20"/>
      <c r="G22" s="11"/>
      <c r="H22" s="21"/>
      <c r="I22" s="5"/>
      <c r="J22" s="5"/>
      <c r="K22" s="25" t="s">
        <v>33</v>
      </c>
      <c r="L22" s="21">
        <v>44377</v>
      </c>
      <c r="M22" s="13" t="s">
        <v>19</v>
      </c>
      <c r="N22" s="6">
        <v>565.59</v>
      </c>
      <c r="O22" s="11"/>
    </row>
    <row r="23" spans="1:15" ht="25" x14ac:dyDescent="0.25">
      <c r="A23" s="39"/>
      <c r="B23" s="11"/>
      <c r="C23" s="11"/>
      <c r="D23" s="11"/>
      <c r="E23" s="11"/>
      <c r="F23" s="20"/>
      <c r="G23" s="11"/>
      <c r="H23" s="21"/>
      <c r="I23" s="5"/>
      <c r="J23" s="5"/>
      <c r="K23" s="25" t="s">
        <v>36</v>
      </c>
      <c r="L23" s="21">
        <v>44299</v>
      </c>
      <c r="M23" s="24" t="s">
        <v>40</v>
      </c>
      <c r="N23" s="6">
        <v>378.1</v>
      </c>
      <c r="O23" s="11"/>
    </row>
    <row r="24" spans="1:15" ht="25" x14ac:dyDescent="0.25">
      <c r="A24" s="39"/>
      <c r="B24" s="11"/>
      <c r="C24" s="11"/>
      <c r="D24" s="11"/>
      <c r="E24" s="11"/>
      <c r="F24" s="20"/>
      <c r="G24" s="11"/>
      <c r="H24" s="21"/>
      <c r="I24" s="5"/>
      <c r="J24" s="5"/>
      <c r="K24" s="25" t="s">
        <v>34</v>
      </c>
      <c r="L24" s="21">
        <v>44299</v>
      </c>
      <c r="M24" s="24" t="s">
        <v>41</v>
      </c>
      <c r="N24" s="6">
        <v>249.88</v>
      </c>
      <c r="O24" s="11"/>
    </row>
    <row r="25" spans="1:15" ht="25" x14ac:dyDescent="0.25">
      <c r="A25" s="39"/>
      <c r="B25" s="11"/>
      <c r="C25" s="11"/>
      <c r="D25" s="11"/>
      <c r="E25" s="11"/>
      <c r="F25" s="20"/>
      <c r="G25" s="11"/>
      <c r="H25" s="21"/>
      <c r="I25" s="5"/>
      <c r="J25" s="5"/>
      <c r="K25" s="25" t="s">
        <v>35</v>
      </c>
      <c r="L25" s="21">
        <v>44328</v>
      </c>
      <c r="M25" s="24" t="s">
        <v>41</v>
      </c>
      <c r="N25" s="6">
        <v>202.72</v>
      </c>
      <c r="O25" s="11"/>
    </row>
    <row r="26" spans="1:15" ht="25" x14ac:dyDescent="0.25">
      <c r="A26" s="39"/>
      <c r="B26" s="11"/>
      <c r="C26" s="11"/>
      <c r="D26" s="11"/>
      <c r="E26" s="11"/>
      <c r="F26" s="20"/>
      <c r="G26" s="11"/>
      <c r="H26" s="21"/>
      <c r="I26" s="5"/>
      <c r="J26" s="5"/>
      <c r="K26" s="25" t="s">
        <v>37</v>
      </c>
      <c r="L26" s="21">
        <v>44369</v>
      </c>
      <c r="M26" s="24" t="s">
        <v>41</v>
      </c>
      <c r="N26" s="6">
        <v>169.32</v>
      </c>
      <c r="O26" s="11"/>
    </row>
    <row r="27" spans="1:15" ht="25" x14ac:dyDescent="0.25">
      <c r="A27" s="39"/>
      <c r="B27" s="11"/>
      <c r="C27" s="11"/>
      <c r="D27" s="11"/>
      <c r="E27" s="11"/>
      <c r="F27" s="20"/>
      <c r="G27" s="11"/>
      <c r="H27" s="21"/>
      <c r="I27" s="5"/>
      <c r="J27" s="5"/>
      <c r="K27" s="26" t="s">
        <v>44</v>
      </c>
      <c r="L27" s="21">
        <v>44372</v>
      </c>
      <c r="M27" s="24" t="s">
        <v>40</v>
      </c>
      <c r="N27" s="6">
        <v>1101.27</v>
      </c>
      <c r="O27" s="11"/>
    </row>
    <row r="28" spans="1:15" ht="25" x14ac:dyDescent="0.25">
      <c r="A28" s="39"/>
      <c r="B28" s="11"/>
      <c r="C28" s="11"/>
      <c r="D28" s="11"/>
      <c r="E28" s="11"/>
      <c r="F28" s="20"/>
      <c r="G28" s="11"/>
      <c r="H28" s="21"/>
      <c r="I28" s="5"/>
      <c r="J28" s="5"/>
      <c r="K28" s="26" t="s">
        <v>45</v>
      </c>
      <c r="L28" s="21">
        <v>44372</v>
      </c>
      <c r="M28" s="24" t="s">
        <v>41</v>
      </c>
      <c r="N28" s="6">
        <v>330.98</v>
      </c>
      <c r="O28" s="11"/>
    </row>
    <row r="29" spans="1:15" ht="50" x14ac:dyDescent="0.25">
      <c r="A29" s="39"/>
      <c r="B29" s="11"/>
      <c r="C29" s="11"/>
      <c r="D29" s="11"/>
      <c r="E29" s="11"/>
      <c r="F29" s="20"/>
      <c r="G29" s="11"/>
      <c r="H29" s="21"/>
      <c r="I29" s="5"/>
      <c r="J29" s="5"/>
      <c r="K29" s="26" t="s">
        <v>46</v>
      </c>
      <c r="L29" s="21">
        <v>44425</v>
      </c>
      <c r="M29" s="24" t="s">
        <v>47</v>
      </c>
      <c r="N29" s="6">
        <v>786.83</v>
      </c>
      <c r="O29" s="11"/>
    </row>
    <row r="30" spans="1:15" ht="50" x14ac:dyDescent="0.25">
      <c r="A30" s="39"/>
      <c r="B30" s="11"/>
      <c r="C30" s="11"/>
      <c r="D30" s="11"/>
      <c r="E30" s="11"/>
      <c r="F30" s="20"/>
      <c r="G30" s="11"/>
      <c r="H30" s="21"/>
      <c r="I30" s="5"/>
      <c r="J30" s="5"/>
      <c r="K30" s="26" t="s">
        <v>43</v>
      </c>
      <c r="L30" s="21">
        <v>44299</v>
      </c>
      <c r="M30" s="24" t="s">
        <v>38</v>
      </c>
      <c r="N30" s="6">
        <f>3296.24+3289.62</f>
        <v>6585.86</v>
      </c>
      <c r="O30" s="6"/>
    </row>
    <row r="31" spans="1:15" ht="13" x14ac:dyDescent="0.3">
      <c r="A31" s="3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 t="s">
        <v>78</v>
      </c>
      <c r="N31" s="5">
        <f>+SUM(N5:N30)</f>
        <v>37606.660000000003</v>
      </c>
      <c r="O31" s="17">
        <f>+J3-N31</f>
        <v>112393.34</v>
      </c>
    </row>
    <row r="32" spans="1:15" x14ac:dyDescent="0.25">
      <c r="A32" s="39"/>
      <c r="B32" s="11"/>
      <c r="C32" s="11"/>
      <c r="D32" s="11"/>
      <c r="E32" s="11"/>
      <c r="F32" s="11"/>
      <c r="G32" s="11"/>
      <c r="H32" s="11"/>
      <c r="I32" s="11"/>
      <c r="J32" s="11"/>
      <c r="K32" s="11" t="s">
        <v>52</v>
      </c>
      <c r="L32" s="21">
        <v>44490</v>
      </c>
      <c r="M32" s="11" t="s">
        <v>19</v>
      </c>
      <c r="N32" s="6">
        <v>1616.68</v>
      </c>
      <c r="O32" s="11"/>
    </row>
    <row r="33" spans="1:15" x14ac:dyDescent="0.25">
      <c r="A33" s="39"/>
      <c r="B33" s="11"/>
      <c r="C33" s="11"/>
      <c r="D33" s="11"/>
      <c r="E33" s="11"/>
      <c r="F33" s="11"/>
      <c r="G33" s="11"/>
      <c r="H33" s="11"/>
      <c r="I33" s="11"/>
      <c r="J33" s="11"/>
      <c r="K33" s="11" t="s">
        <v>51</v>
      </c>
      <c r="L33" s="21">
        <v>44498</v>
      </c>
      <c r="M33" s="11" t="s">
        <v>19</v>
      </c>
      <c r="N33" s="6">
        <v>975.88</v>
      </c>
      <c r="O33" s="11"/>
    </row>
    <row r="34" spans="1:15" x14ac:dyDescent="0.25">
      <c r="A34" s="39"/>
      <c r="B34" s="11"/>
      <c r="C34" s="11"/>
      <c r="D34" s="11"/>
      <c r="E34" s="11"/>
      <c r="F34" s="11"/>
      <c r="G34" s="11"/>
      <c r="H34" s="11"/>
      <c r="I34" s="11"/>
      <c r="J34" s="11"/>
      <c r="K34" s="11" t="s">
        <v>50</v>
      </c>
      <c r="L34" s="21">
        <v>44532</v>
      </c>
      <c r="M34" s="13" t="s">
        <v>19</v>
      </c>
      <c r="N34" s="6">
        <v>498.98</v>
      </c>
      <c r="O34" s="11"/>
    </row>
    <row r="35" spans="1:15" x14ac:dyDescent="0.25">
      <c r="A35" s="39"/>
      <c r="B35" s="11"/>
      <c r="C35" s="11"/>
      <c r="D35" s="11"/>
      <c r="E35" s="11"/>
      <c r="F35" s="11"/>
      <c r="G35" s="11"/>
      <c r="H35" s="11"/>
      <c r="I35" s="11"/>
      <c r="J35" s="11"/>
      <c r="K35" s="11" t="s">
        <v>53</v>
      </c>
      <c r="L35" s="21">
        <v>44502</v>
      </c>
      <c r="M35" s="13" t="s">
        <v>21</v>
      </c>
      <c r="N35" s="6">
        <v>2354.6</v>
      </c>
      <c r="O35" s="11"/>
    </row>
    <row r="36" spans="1:15" x14ac:dyDescent="0.25">
      <c r="A36" s="39"/>
      <c r="B36" s="11"/>
      <c r="C36" s="11"/>
      <c r="D36" s="11"/>
      <c r="E36" s="11"/>
      <c r="F36" s="11"/>
      <c r="G36" s="11"/>
      <c r="H36" s="11"/>
      <c r="I36" s="11"/>
      <c r="J36" s="11"/>
      <c r="K36" s="21" t="s">
        <v>57</v>
      </c>
      <c r="L36" s="21">
        <v>44505</v>
      </c>
      <c r="M36" s="24" t="s">
        <v>58</v>
      </c>
      <c r="N36" s="6">
        <f>3108.22+14.58</f>
        <v>3122.7999999999997</v>
      </c>
      <c r="O36" s="11"/>
    </row>
    <row r="37" spans="1:15" x14ac:dyDescent="0.25">
      <c r="A37" s="39"/>
      <c r="B37" s="11"/>
      <c r="C37" s="11"/>
      <c r="D37" s="11"/>
      <c r="E37" s="11"/>
      <c r="F37" s="11"/>
      <c r="G37" s="11"/>
      <c r="H37" s="11"/>
      <c r="I37" s="11"/>
      <c r="J37" s="11"/>
      <c r="K37" s="11" t="s">
        <v>54</v>
      </c>
      <c r="L37" s="21">
        <v>44522</v>
      </c>
      <c r="M37" s="24" t="s">
        <v>19</v>
      </c>
      <c r="N37" s="6">
        <v>1030.9000000000001</v>
      </c>
      <c r="O37" s="11"/>
    </row>
    <row r="38" spans="1:15" ht="25" x14ac:dyDescent="0.25">
      <c r="A38" s="39"/>
      <c r="B38" s="11"/>
      <c r="C38" s="11"/>
      <c r="D38" s="11"/>
      <c r="E38" s="11"/>
      <c r="F38" s="11"/>
      <c r="G38" s="11"/>
      <c r="H38" s="11"/>
      <c r="I38" s="11"/>
      <c r="J38" s="11"/>
      <c r="K38" s="11" t="s">
        <v>70</v>
      </c>
      <c r="L38" s="21">
        <v>44574</v>
      </c>
      <c r="M38" s="13" t="s">
        <v>21</v>
      </c>
      <c r="N38" s="6">
        <v>915</v>
      </c>
      <c r="O38" s="11"/>
    </row>
    <row r="39" spans="1:15" x14ac:dyDescent="0.25">
      <c r="A39" s="39"/>
      <c r="B39" s="11"/>
      <c r="C39" s="11"/>
      <c r="D39" s="11"/>
      <c r="E39" s="11"/>
      <c r="F39" s="11"/>
      <c r="G39" s="11"/>
      <c r="H39" s="11"/>
      <c r="I39" s="11"/>
      <c r="J39" s="11"/>
      <c r="K39" s="11" t="s">
        <v>59</v>
      </c>
      <c r="L39" s="21">
        <v>44585</v>
      </c>
      <c r="M39" s="24" t="s">
        <v>19</v>
      </c>
      <c r="N39" s="6">
        <v>117.85</v>
      </c>
      <c r="O39" s="11"/>
    </row>
    <row r="40" spans="1:15" x14ac:dyDescent="0.25">
      <c r="A40" s="39"/>
      <c r="B40" s="11"/>
      <c r="C40" s="11"/>
      <c r="D40" s="11"/>
      <c r="E40" s="11"/>
      <c r="F40" s="11"/>
      <c r="G40" s="11"/>
      <c r="H40" s="11"/>
      <c r="I40" s="11"/>
      <c r="J40" s="11"/>
      <c r="K40" s="11" t="s">
        <v>61</v>
      </c>
      <c r="L40" s="21">
        <v>44607</v>
      </c>
      <c r="M40" s="24" t="s">
        <v>19</v>
      </c>
      <c r="N40" s="6">
        <v>1411.73</v>
      </c>
      <c r="O40" s="11"/>
    </row>
    <row r="41" spans="1:15" x14ac:dyDescent="0.25">
      <c r="A41" s="39"/>
      <c r="B41" s="11"/>
      <c r="C41" s="11"/>
      <c r="D41" s="11"/>
      <c r="E41" s="11"/>
      <c r="F41" s="11"/>
      <c r="G41" s="11"/>
      <c r="H41" s="11"/>
      <c r="I41" s="11"/>
      <c r="J41" s="11"/>
      <c r="K41" s="11" t="s">
        <v>60</v>
      </c>
      <c r="L41" s="21">
        <v>44617</v>
      </c>
      <c r="M41" s="24" t="s">
        <v>19</v>
      </c>
      <c r="N41" s="6">
        <v>1756.8</v>
      </c>
      <c r="O41" s="11"/>
    </row>
    <row r="42" spans="1:15" x14ac:dyDescent="0.25">
      <c r="A42" s="39"/>
      <c r="B42" s="11"/>
      <c r="C42" s="11"/>
      <c r="D42" s="11"/>
      <c r="E42" s="11"/>
      <c r="F42" s="11"/>
      <c r="G42" s="11"/>
      <c r="H42" s="11"/>
      <c r="I42" s="11"/>
      <c r="J42" s="11"/>
      <c r="K42" s="11" t="s">
        <v>76</v>
      </c>
      <c r="L42" s="21">
        <v>44651</v>
      </c>
      <c r="M42" s="24" t="s">
        <v>77</v>
      </c>
      <c r="N42" s="6">
        <v>4410</v>
      </c>
      <c r="O42" s="11"/>
    </row>
    <row r="43" spans="1:15" ht="25" x14ac:dyDescent="0.25">
      <c r="A43" s="39"/>
      <c r="B43" s="11"/>
      <c r="C43" s="11"/>
      <c r="D43" s="11"/>
      <c r="E43" s="11"/>
      <c r="F43" s="11"/>
      <c r="G43" s="11"/>
      <c r="H43" s="11"/>
      <c r="I43" s="11"/>
      <c r="J43" s="11"/>
      <c r="K43" s="24" t="s">
        <v>55</v>
      </c>
      <c r="L43" s="35">
        <v>44488</v>
      </c>
      <c r="M43" s="24" t="s">
        <v>56</v>
      </c>
      <c r="N43" s="6">
        <v>188.34</v>
      </c>
      <c r="O43" s="11"/>
    </row>
    <row r="44" spans="1:15" ht="37.5" x14ac:dyDescent="0.25">
      <c r="A44" s="39"/>
      <c r="B44" s="11"/>
      <c r="C44" s="11"/>
      <c r="D44" s="11"/>
      <c r="E44" s="11"/>
      <c r="F44" s="11"/>
      <c r="G44" s="11"/>
      <c r="H44" s="11"/>
      <c r="I44" s="11"/>
      <c r="J44" s="11"/>
      <c r="K44" s="24" t="s">
        <v>66</v>
      </c>
      <c r="L44" s="35" t="s">
        <v>67</v>
      </c>
      <c r="M44" s="24" t="s">
        <v>68</v>
      </c>
      <c r="N44" s="6">
        <v>574.32000000000005</v>
      </c>
      <c r="O44" s="11"/>
    </row>
    <row r="45" spans="1:15" ht="37.5" x14ac:dyDescent="0.25">
      <c r="A45" s="39"/>
      <c r="B45" s="11"/>
      <c r="C45" s="11"/>
      <c r="D45" s="11"/>
      <c r="E45" s="11"/>
      <c r="F45" s="11"/>
      <c r="G45" s="11"/>
      <c r="H45" s="11"/>
      <c r="I45" s="11"/>
      <c r="J45" s="11"/>
      <c r="K45" s="24" t="s">
        <v>65</v>
      </c>
      <c r="L45" s="35" t="s">
        <v>64</v>
      </c>
      <c r="M45" s="24" t="s">
        <v>68</v>
      </c>
      <c r="N45" s="6">
        <v>191.66</v>
      </c>
      <c r="O45" s="11"/>
    </row>
    <row r="46" spans="1:15" ht="37.5" x14ac:dyDescent="0.25">
      <c r="A46" s="39"/>
      <c r="B46" s="11"/>
      <c r="C46" s="11"/>
      <c r="D46" s="11"/>
      <c r="E46" s="11"/>
      <c r="F46" s="11"/>
      <c r="G46" s="11"/>
      <c r="H46" s="11"/>
      <c r="I46" s="11"/>
      <c r="J46" s="11"/>
      <c r="K46" s="24" t="s">
        <v>62</v>
      </c>
      <c r="L46" s="35" t="s">
        <v>63</v>
      </c>
      <c r="M46" s="24" t="s">
        <v>68</v>
      </c>
      <c r="N46" s="6">
        <v>620</v>
      </c>
      <c r="O46" s="11"/>
    </row>
    <row r="47" spans="1:15" ht="37.5" x14ac:dyDescent="0.25">
      <c r="A47" s="39"/>
      <c r="B47" s="11"/>
      <c r="C47" s="11"/>
      <c r="D47" s="11"/>
      <c r="E47" s="11"/>
      <c r="F47" s="11"/>
      <c r="G47" s="11"/>
      <c r="H47" s="11"/>
      <c r="I47" s="11"/>
      <c r="J47" s="11"/>
      <c r="K47" s="24" t="s">
        <v>66</v>
      </c>
      <c r="L47" s="35" t="s">
        <v>69</v>
      </c>
      <c r="M47" s="24" t="s">
        <v>68</v>
      </c>
      <c r="N47" s="6">
        <v>659.86</v>
      </c>
      <c r="O47" s="11"/>
    </row>
    <row r="48" spans="1:15" ht="38" x14ac:dyDescent="0.3">
      <c r="A48" s="39"/>
      <c r="B48" s="11"/>
      <c r="C48" s="11"/>
      <c r="D48" s="11"/>
      <c r="E48" s="11"/>
      <c r="F48" s="11"/>
      <c r="G48" s="11"/>
      <c r="H48" s="11"/>
      <c r="I48" s="11"/>
      <c r="J48" s="11"/>
      <c r="K48" s="11" t="s">
        <v>74</v>
      </c>
      <c r="L48" s="11" t="s">
        <v>75</v>
      </c>
      <c r="M48" s="24" t="s">
        <v>68</v>
      </c>
      <c r="N48" s="6">
        <v>761.14</v>
      </c>
      <c r="O48" s="17"/>
    </row>
    <row r="49" spans="1:16" ht="13" x14ac:dyDescent="0.3">
      <c r="A49" s="3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 t="s">
        <v>78</v>
      </c>
      <c r="N49" s="5">
        <f>+SUM(N31:N48)</f>
        <v>58813.200000000012</v>
      </c>
      <c r="O49" s="17">
        <f>+J3-N49</f>
        <v>91186.799999999988</v>
      </c>
    </row>
    <row r="50" spans="1:16" x14ac:dyDescent="0.25">
      <c r="A50" s="39"/>
      <c r="B50" s="11"/>
      <c r="C50" s="11"/>
      <c r="D50" s="11"/>
      <c r="E50" s="11"/>
      <c r="F50" s="11"/>
      <c r="G50" s="11"/>
      <c r="H50" s="11"/>
      <c r="I50" s="11"/>
      <c r="J50" s="11"/>
      <c r="K50" s="24" t="s">
        <v>88</v>
      </c>
      <c r="L50" s="35">
        <v>44699</v>
      </c>
      <c r="M50" s="24" t="s">
        <v>89</v>
      </c>
      <c r="N50" s="6">
        <v>1694.14</v>
      </c>
      <c r="O50" s="11"/>
    </row>
    <row r="51" spans="1:16" x14ac:dyDescent="0.25">
      <c r="A51" s="39"/>
      <c r="B51" s="11"/>
      <c r="C51" s="11"/>
      <c r="D51" s="11"/>
      <c r="E51" s="11"/>
      <c r="F51" s="11"/>
      <c r="G51" s="11"/>
      <c r="H51" s="11"/>
      <c r="I51" s="11"/>
      <c r="J51" s="11"/>
      <c r="K51" s="24" t="s">
        <v>90</v>
      </c>
      <c r="L51" s="21">
        <v>44762</v>
      </c>
      <c r="M51" s="24" t="s">
        <v>19</v>
      </c>
      <c r="N51" s="6">
        <v>156.47</v>
      </c>
      <c r="O51" s="11"/>
    </row>
    <row r="52" spans="1:16" ht="50" x14ac:dyDescent="0.25">
      <c r="A52" s="39"/>
      <c r="B52" s="11"/>
      <c r="C52" s="11"/>
      <c r="D52" s="11"/>
      <c r="E52" s="11"/>
      <c r="F52" s="11"/>
      <c r="G52" s="11"/>
      <c r="H52" s="11"/>
      <c r="I52" s="11"/>
      <c r="J52" s="11"/>
      <c r="K52" s="24" t="s">
        <v>91</v>
      </c>
      <c r="L52" s="21">
        <v>44773</v>
      </c>
      <c r="M52" s="24" t="s">
        <v>93</v>
      </c>
      <c r="N52" s="6">
        <v>2577.8200000000002</v>
      </c>
      <c r="O52" s="11"/>
    </row>
    <row r="53" spans="1:16" ht="50" x14ac:dyDescent="0.25">
      <c r="A53" s="39"/>
      <c r="B53" s="11"/>
      <c r="C53" s="11"/>
      <c r="D53" s="11"/>
      <c r="E53" s="11"/>
      <c r="F53" s="11"/>
      <c r="G53" s="11"/>
      <c r="H53" s="11"/>
      <c r="I53" s="11"/>
      <c r="J53" s="11"/>
      <c r="K53" s="24" t="s">
        <v>92</v>
      </c>
      <c r="L53" s="21">
        <v>44773</v>
      </c>
      <c r="M53" s="24" t="s">
        <v>94</v>
      </c>
      <c r="N53" s="6">
        <v>2577.8200000000002</v>
      </c>
      <c r="O53" s="11"/>
    </row>
    <row r="54" spans="1:16" x14ac:dyDescent="0.25">
      <c r="A54" s="39"/>
      <c r="B54" s="11"/>
      <c r="C54" s="11"/>
      <c r="D54" s="11"/>
      <c r="E54" s="11"/>
      <c r="F54" s="11"/>
      <c r="G54" s="11"/>
      <c r="H54" s="11"/>
      <c r="I54" s="11"/>
      <c r="J54" s="11"/>
      <c r="K54" s="35" t="s">
        <v>95</v>
      </c>
      <c r="L54" s="21">
        <v>44825</v>
      </c>
      <c r="M54" s="13" t="s">
        <v>21</v>
      </c>
      <c r="N54" s="6">
        <v>307.93</v>
      </c>
      <c r="O54" s="11"/>
      <c r="P54" s="1"/>
    </row>
    <row r="55" spans="1:16" x14ac:dyDescent="0.25">
      <c r="A55" s="39"/>
      <c r="B55" s="11"/>
      <c r="C55" s="11"/>
      <c r="D55" s="11"/>
      <c r="E55" s="11"/>
      <c r="F55" s="11"/>
      <c r="G55" s="11"/>
      <c r="H55" s="11"/>
      <c r="I55" s="11"/>
      <c r="J55" s="11"/>
      <c r="K55" s="24" t="s">
        <v>96</v>
      </c>
      <c r="L55" s="21">
        <v>44826</v>
      </c>
      <c r="M55" s="13" t="s">
        <v>21</v>
      </c>
      <c r="N55" s="6">
        <v>731.51</v>
      </c>
      <c r="O55" s="11"/>
    </row>
    <row r="56" spans="1:16" x14ac:dyDescent="0.25">
      <c r="A56" s="39"/>
      <c r="B56" s="11"/>
      <c r="C56" s="11"/>
      <c r="D56" s="11"/>
      <c r="E56" s="11"/>
      <c r="F56" s="11"/>
      <c r="G56" s="11"/>
      <c r="H56" s="11"/>
      <c r="I56" s="11"/>
      <c r="J56" s="11"/>
      <c r="K56" s="24" t="s">
        <v>97</v>
      </c>
      <c r="L56" s="35">
        <v>44854</v>
      </c>
      <c r="M56" s="24" t="s">
        <v>19</v>
      </c>
      <c r="N56" s="6">
        <v>1255.26</v>
      </c>
      <c r="O56" s="11"/>
    </row>
    <row r="57" spans="1:16" x14ac:dyDescent="0.25">
      <c r="A57" s="39"/>
      <c r="B57" s="11"/>
      <c r="C57" s="11"/>
      <c r="D57" s="11"/>
      <c r="E57" s="11"/>
      <c r="F57" s="11"/>
      <c r="G57" s="11"/>
      <c r="H57" s="11"/>
      <c r="I57" s="11"/>
      <c r="J57" s="11"/>
      <c r="K57" s="24" t="s">
        <v>98</v>
      </c>
      <c r="L57" s="21">
        <v>44862</v>
      </c>
      <c r="M57" s="24" t="s">
        <v>19</v>
      </c>
      <c r="N57" s="6">
        <v>190.32</v>
      </c>
      <c r="O57" s="11"/>
    </row>
    <row r="58" spans="1:16" x14ac:dyDescent="0.25">
      <c r="A58" s="39"/>
      <c r="B58" s="11"/>
      <c r="C58" s="11"/>
      <c r="D58" s="11"/>
      <c r="E58" s="11"/>
      <c r="F58" s="11"/>
      <c r="G58" s="11"/>
      <c r="H58" s="11"/>
      <c r="I58" s="11"/>
      <c r="J58" s="11"/>
      <c r="K58" s="24" t="s">
        <v>101</v>
      </c>
      <c r="L58" s="21">
        <v>44872</v>
      </c>
      <c r="M58" s="24" t="s">
        <v>102</v>
      </c>
      <c r="N58" s="6">
        <v>3392.82</v>
      </c>
      <c r="O58" s="11"/>
    </row>
    <row r="59" spans="1:16" x14ac:dyDescent="0.25">
      <c r="A59" s="39"/>
      <c r="B59" s="11"/>
      <c r="C59" s="11"/>
      <c r="D59" s="11"/>
      <c r="E59" s="11"/>
      <c r="F59" s="11"/>
      <c r="G59" s="11"/>
      <c r="H59" s="11"/>
      <c r="I59" s="11"/>
      <c r="J59" s="11"/>
      <c r="K59" s="24" t="s">
        <v>99</v>
      </c>
      <c r="L59" s="21">
        <v>44881</v>
      </c>
      <c r="M59" s="13" t="s">
        <v>21</v>
      </c>
      <c r="N59" s="6">
        <v>2469.56</v>
      </c>
      <c r="O59" s="11"/>
    </row>
    <row r="60" spans="1:16" x14ac:dyDescent="0.25">
      <c r="A60" s="39"/>
      <c r="B60" s="11"/>
      <c r="C60" s="11"/>
      <c r="D60" s="11"/>
      <c r="E60" s="11"/>
      <c r="F60" s="11"/>
      <c r="G60" s="11"/>
      <c r="H60" s="11"/>
      <c r="I60" s="11"/>
      <c r="J60" s="11"/>
      <c r="K60" s="24" t="s">
        <v>100</v>
      </c>
      <c r="L60" s="35">
        <v>44895</v>
      </c>
      <c r="M60" s="13" t="s">
        <v>21</v>
      </c>
      <c r="N60" s="6">
        <v>183.83</v>
      </c>
      <c r="O60" s="11"/>
    </row>
    <row r="61" spans="1:16" ht="37.5" x14ac:dyDescent="0.25">
      <c r="A61" s="39"/>
      <c r="B61" s="11"/>
      <c r="C61" s="11"/>
      <c r="D61" s="11"/>
      <c r="E61" s="11"/>
      <c r="F61" s="11"/>
      <c r="G61" s="11"/>
      <c r="H61" s="11"/>
      <c r="I61" s="11"/>
      <c r="J61" s="11"/>
      <c r="K61" s="24" t="s">
        <v>86</v>
      </c>
      <c r="L61" s="35" t="s">
        <v>87</v>
      </c>
      <c r="M61" s="24" t="s">
        <v>68</v>
      </c>
      <c r="N61" s="6">
        <v>538.89</v>
      </c>
      <c r="O61" s="11"/>
    </row>
    <row r="62" spans="1:16" ht="37.5" x14ac:dyDescent="0.25">
      <c r="A62" s="39"/>
      <c r="B62" s="11"/>
      <c r="C62" s="11"/>
      <c r="D62" s="11"/>
      <c r="E62" s="11"/>
      <c r="F62" s="11"/>
      <c r="G62" s="11"/>
      <c r="H62" s="11"/>
      <c r="I62" s="11"/>
      <c r="J62" s="11"/>
      <c r="K62" s="24" t="s">
        <v>105</v>
      </c>
      <c r="L62" s="35" t="s">
        <v>106</v>
      </c>
      <c r="M62" s="24" t="s">
        <v>68</v>
      </c>
      <c r="N62" s="6">
        <v>520.41999999999996</v>
      </c>
      <c r="O62" s="11"/>
    </row>
    <row r="63" spans="1:16" ht="25" x14ac:dyDescent="0.25">
      <c r="A63" s="39"/>
      <c r="B63" s="11"/>
      <c r="C63" s="11"/>
      <c r="D63" s="11"/>
      <c r="E63" s="11"/>
      <c r="F63" s="11"/>
      <c r="G63" s="11"/>
      <c r="H63" s="11"/>
      <c r="I63" s="11"/>
      <c r="J63" s="11"/>
      <c r="K63" s="24" t="s">
        <v>103</v>
      </c>
      <c r="L63" s="35" t="s">
        <v>109</v>
      </c>
      <c r="M63" s="24" t="s">
        <v>104</v>
      </c>
      <c r="N63" s="6">
        <v>932.62</v>
      </c>
      <c r="O63" s="11"/>
    </row>
    <row r="64" spans="1:16" ht="37.5" x14ac:dyDescent="0.25">
      <c r="A64" s="39"/>
      <c r="B64" s="11"/>
      <c r="C64" s="11"/>
      <c r="D64" s="11"/>
      <c r="E64" s="11"/>
      <c r="F64" s="11"/>
      <c r="G64" s="11"/>
      <c r="H64" s="11"/>
      <c r="I64" s="11"/>
      <c r="J64" s="11"/>
      <c r="K64" s="24" t="s">
        <v>107</v>
      </c>
      <c r="L64" s="35" t="s">
        <v>108</v>
      </c>
      <c r="M64" s="24" t="s">
        <v>68</v>
      </c>
      <c r="N64" s="6">
        <v>760.11</v>
      </c>
      <c r="O64" s="11"/>
    </row>
    <row r="65" spans="1:16" ht="37.5" x14ac:dyDescent="0.25">
      <c r="A65" s="39"/>
      <c r="B65" s="11"/>
      <c r="C65" s="11"/>
      <c r="D65" s="11"/>
      <c r="E65" s="11"/>
      <c r="F65" s="11"/>
      <c r="G65" s="11"/>
      <c r="H65" s="11"/>
      <c r="I65" s="11"/>
      <c r="J65" s="11"/>
      <c r="K65" s="24" t="s">
        <v>110</v>
      </c>
      <c r="L65" s="35" t="s">
        <v>111</v>
      </c>
      <c r="M65" s="24" t="s">
        <v>68</v>
      </c>
      <c r="N65" s="6">
        <v>704.8</v>
      </c>
      <c r="O65" s="11"/>
    </row>
    <row r="66" spans="1:16" ht="37.5" x14ac:dyDescent="0.25">
      <c r="A66" s="39"/>
      <c r="B66" s="11"/>
      <c r="C66" s="11"/>
      <c r="D66" s="11"/>
      <c r="E66" s="11"/>
      <c r="F66" s="11"/>
      <c r="G66" s="11"/>
      <c r="H66" s="11"/>
      <c r="I66" s="11"/>
      <c r="J66" s="11"/>
      <c r="K66" s="24" t="s">
        <v>113</v>
      </c>
      <c r="L66" s="35" t="s">
        <v>112</v>
      </c>
      <c r="M66" s="24" t="s">
        <v>68</v>
      </c>
      <c r="N66" s="6">
        <v>269.92</v>
      </c>
      <c r="O66" s="11"/>
    </row>
    <row r="67" spans="1:16" ht="13" x14ac:dyDescent="0.3">
      <c r="A67" s="39"/>
      <c r="B67" s="11"/>
      <c r="C67" s="11"/>
      <c r="D67" s="11"/>
      <c r="E67" s="11"/>
      <c r="F67" s="11"/>
      <c r="G67" s="11"/>
      <c r="H67" s="11"/>
      <c r="I67" s="11"/>
      <c r="J67" s="11"/>
      <c r="K67" s="24"/>
      <c r="L67" s="35"/>
      <c r="M67" s="38" t="s">
        <v>78</v>
      </c>
      <c r="N67" s="5">
        <f>+SUM(N49:N66)</f>
        <v>78077.440000000002</v>
      </c>
      <c r="O67" s="17">
        <f>J3-N67</f>
        <v>71922.559999999998</v>
      </c>
    </row>
    <row r="68" spans="1:16" ht="13" x14ac:dyDescent="0.3">
      <c r="A68" s="48"/>
      <c r="B68" s="11"/>
      <c r="C68" s="11"/>
      <c r="D68" s="11"/>
      <c r="E68" s="11"/>
      <c r="F68" s="11"/>
      <c r="G68" s="11"/>
      <c r="H68" s="11"/>
      <c r="I68" s="11"/>
      <c r="J68" s="11"/>
      <c r="K68" s="24" t="s">
        <v>165</v>
      </c>
      <c r="L68" s="35">
        <v>44945</v>
      </c>
      <c r="M68" s="13" t="s">
        <v>21</v>
      </c>
      <c r="N68" s="5">
        <v>704.64</v>
      </c>
      <c r="O68" s="17"/>
    </row>
    <row r="69" spans="1:16" ht="13" x14ac:dyDescent="0.3">
      <c r="A69" s="48"/>
      <c r="B69" s="11"/>
      <c r="C69" s="11"/>
      <c r="D69" s="11"/>
      <c r="E69" s="11"/>
      <c r="F69" s="11"/>
      <c r="G69" s="11"/>
      <c r="H69" s="11"/>
      <c r="I69" s="11"/>
      <c r="J69" s="11"/>
      <c r="K69" s="24" t="s">
        <v>166</v>
      </c>
      <c r="L69" s="35">
        <v>44972</v>
      </c>
      <c r="M69" s="24" t="s">
        <v>164</v>
      </c>
      <c r="N69" s="5">
        <v>1647</v>
      </c>
      <c r="O69" s="17"/>
    </row>
    <row r="70" spans="1:16" ht="13" x14ac:dyDescent="0.3">
      <c r="A70" s="48"/>
      <c r="B70" s="11"/>
      <c r="C70" s="11"/>
      <c r="D70" s="11"/>
      <c r="E70" s="11"/>
      <c r="F70" s="11"/>
      <c r="G70" s="11"/>
      <c r="H70" s="11"/>
      <c r="I70" s="11"/>
      <c r="J70" s="11"/>
      <c r="K70" s="24" t="s">
        <v>167</v>
      </c>
      <c r="L70" s="35">
        <v>45046</v>
      </c>
      <c r="M70" s="24" t="s">
        <v>19</v>
      </c>
      <c r="N70" s="5">
        <v>527.04</v>
      </c>
      <c r="O70" s="17"/>
    </row>
    <row r="71" spans="1:16" ht="13" x14ac:dyDescent="0.3">
      <c r="A71" s="48"/>
      <c r="B71" s="11"/>
      <c r="C71" s="11"/>
      <c r="D71" s="11"/>
      <c r="E71" s="11"/>
      <c r="F71" s="11"/>
      <c r="G71" s="11"/>
      <c r="H71" s="11"/>
      <c r="I71" s="11"/>
      <c r="J71" s="11"/>
      <c r="K71" s="24" t="s">
        <v>168</v>
      </c>
      <c r="L71" s="35">
        <v>45054</v>
      </c>
      <c r="M71" s="24" t="s">
        <v>19</v>
      </c>
      <c r="N71" s="5">
        <v>4187.41</v>
      </c>
      <c r="O71" s="17"/>
    </row>
    <row r="72" spans="1:16" ht="13" x14ac:dyDescent="0.3">
      <c r="A72" s="48"/>
      <c r="B72" s="11"/>
      <c r="C72" s="11"/>
      <c r="D72" s="11"/>
      <c r="E72" s="11"/>
      <c r="F72" s="11"/>
      <c r="G72" s="11"/>
      <c r="H72" s="11"/>
      <c r="I72" s="11"/>
      <c r="J72" s="11"/>
      <c r="K72" s="24" t="s">
        <v>169</v>
      </c>
      <c r="L72" s="35">
        <v>45062</v>
      </c>
      <c r="M72" s="24" t="s">
        <v>19</v>
      </c>
      <c r="N72" s="5">
        <v>422.06</v>
      </c>
      <c r="O72" s="17"/>
    </row>
    <row r="73" spans="1:16" ht="11.25" customHeight="1" x14ac:dyDescent="0.3">
      <c r="A73" s="48"/>
      <c r="B73" s="11"/>
      <c r="C73" s="11"/>
      <c r="D73" s="11"/>
      <c r="E73" s="11"/>
      <c r="F73" s="11"/>
      <c r="G73" s="11"/>
      <c r="H73" s="11"/>
      <c r="I73" s="11"/>
      <c r="J73" s="11"/>
      <c r="K73" s="24" t="s">
        <v>170</v>
      </c>
      <c r="L73" s="35">
        <v>45090</v>
      </c>
      <c r="M73" s="24" t="s">
        <v>19</v>
      </c>
      <c r="N73" s="5">
        <v>713.26</v>
      </c>
      <c r="O73" s="17"/>
    </row>
    <row r="74" spans="1:16" ht="11.25" customHeight="1" x14ac:dyDescent="0.3">
      <c r="A74" s="48"/>
      <c r="B74" s="11"/>
      <c r="C74" s="11"/>
      <c r="D74" s="11"/>
      <c r="E74" s="11"/>
      <c r="F74" s="11"/>
      <c r="G74" s="11"/>
      <c r="H74" s="11"/>
      <c r="I74" s="11"/>
      <c r="J74" s="11"/>
      <c r="K74" s="24" t="s">
        <v>171</v>
      </c>
      <c r="L74" s="35">
        <v>45105</v>
      </c>
      <c r="M74" s="24" t="s">
        <v>19</v>
      </c>
      <c r="N74" s="5">
        <v>221.43</v>
      </c>
      <c r="O74" s="17"/>
    </row>
    <row r="75" spans="1:16" ht="11.25" customHeight="1" x14ac:dyDescent="0.3">
      <c r="A75" s="48"/>
      <c r="B75" s="11"/>
      <c r="C75" s="11"/>
      <c r="D75" s="11"/>
      <c r="E75" s="11"/>
      <c r="F75" s="11"/>
      <c r="G75" s="11"/>
      <c r="H75" s="11"/>
      <c r="I75" s="11"/>
      <c r="J75" s="11"/>
      <c r="K75" s="24" t="s">
        <v>181</v>
      </c>
      <c r="L75" s="35">
        <v>45143</v>
      </c>
      <c r="M75" s="24" t="s">
        <v>182</v>
      </c>
      <c r="N75" s="5">
        <v>2289.5300000000002</v>
      </c>
      <c r="O75" s="17"/>
    </row>
    <row r="76" spans="1:16" ht="11.25" customHeight="1" x14ac:dyDescent="0.3">
      <c r="A76" s="48"/>
      <c r="B76" s="11"/>
      <c r="C76" s="11"/>
      <c r="D76" s="11"/>
      <c r="E76" s="11"/>
      <c r="F76" s="11"/>
      <c r="G76" s="11"/>
      <c r="H76" s="11"/>
      <c r="I76" s="11"/>
      <c r="J76" s="11"/>
      <c r="K76" s="24" t="s">
        <v>172</v>
      </c>
      <c r="L76" s="35">
        <v>45259</v>
      </c>
      <c r="M76" s="13" t="s">
        <v>21</v>
      </c>
      <c r="N76" s="5">
        <v>1321.15</v>
      </c>
      <c r="O76" s="17"/>
    </row>
    <row r="77" spans="1:16" ht="50.5" x14ac:dyDescent="0.3">
      <c r="A77" s="48"/>
      <c r="B77" s="11"/>
      <c r="C77" s="11"/>
      <c r="D77" s="11"/>
      <c r="E77" s="11"/>
      <c r="F77" s="11"/>
      <c r="G77" s="11"/>
      <c r="H77" s="11"/>
      <c r="I77" s="11"/>
      <c r="J77" s="11"/>
      <c r="K77" s="24" t="s">
        <v>177</v>
      </c>
      <c r="L77" s="35">
        <v>45138</v>
      </c>
      <c r="M77" s="24" t="s">
        <v>178</v>
      </c>
      <c r="N77" s="5">
        <v>2690.92</v>
      </c>
      <c r="O77" s="17"/>
    </row>
    <row r="78" spans="1:16" ht="50.5" x14ac:dyDescent="0.3">
      <c r="A78" s="48"/>
      <c r="B78" s="11"/>
      <c r="C78" s="11"/>
      <c r="D78" s="11"/>
      <c r="E78" s="11"/>
      <c r="F78" s="11"/>
      <c r="G78" s="11"/>
      <c r="H78" s="11"/>
      <c r="I78" s="11"/>
      <c r="J78" s="11"/>
      <c r="K78" s="24" t="s">
        <v>173</v>
      </c>
      <c r="L78" s="35">
        <v>44854</v>
      </c>
      <c r="M78" s="24" t="s">
        <v>174</v>
      </c>
      <c r="N78" s="5">
        <v>634.38</v>
      </c>
      <c r="O78" s="17"/>
    </row>
    <row r="79" spans="1:16" ht="57.75" customHeight="1" x14ac:dyDescent="0.3">
      <c r="A79" s="48"/>
      <c r="B79" s="11"/>
      <c r="C79" s="11"/>
      <c r="D79" s="11"/>
      <c r="E79" s="11"/>
      <c r="F79" s="11"/>
      <c r="G79" s="11"/>
      <c r="H79" s="11"/>
      <c r="I79" s="11"/>
      <c r="J79" s="11"/>
      <c r="K79" s="24" t="s">
        <v>175</v>
      </c>
      <c r="L79" s="35">
        <v>44876</v>
      </c>
      <c r="M79" s="24" t="s">
        <v>176</v>
      </c>
      <c r="N79" s="5">
        <v>204.72</v>
      </c>
      <c r="O79" s="17"/>
    </row>
    <row r="80" spans="1:16" ht="62.25" customHeight="1" x14ac:dyDescent="0.3">
      <c r="A80" s="48"/>
      <c r="B80" s="11"/>
      <c r="C80" s="11"/>
      <c r="D80" s="11"/>
      <c r="E80" s="11"/>
      <c r="F80" s="11"/>
      <c r="G80" s="11"/>
      <c r="H80" s="11"/>
      <c r="I80" s="11"/>
      <c r="J80" s="11"/>
      <c r="K80" s="24" t="s">
        <v>179</v>
      </c>
      <c r="L80" s="35">
        <v>45180</v>
      </c>
      <c r="M80" s="24" t="s">
        <v>180</v>
      </c>
      <c r="N80" s="5">
        <v>571.05999999999995</v>
      </c>
      <c r="O80" s="17"/>
      <c r="P80" s="1"/>
    </row>
    <row r="81" spans="1:16" ht="13" x14ac:dyDescent="0.3">
      <c r="A81" s="48"/>
      <c r="B81" s="11"/>
      <c r="C81" s="11"/>
      <c r="D81" s="11"/>
      <c r="E81" s="11"/>
      <c r="F81" s="11"/>
      <c r="G81" s="11"/>
      <c r="H81" s="11"/>
      <c r="I81" s="11"/>
      <c r="J81" s="11"/>
      <c r="K81" s="24"/>
      <c r="L81" s="35"/>
      <c r="M81" s="38" t="s">
        <v>78</v>
      </c>
      <c r="N81" s="5">
        <f>SUM(N67:N80)</f>
        <v>94212.039999999979</v>
      </c>
      <c r="O81" s="17">
        <f>J3-N81</f>
        <v>55787.960000000021</v>
      </c>
      <c r="P81" s="65"/>
    </row>
    <row r="82" spans="1:16" ht="34.4" customHeight="1" x14ac:dyDescent="0.3">
      <c r="A82" s="28"/>
      <c r="B82" s="37"/>
      <c r="C82" s="37"/>
      <c r="D82" s="37"/>
      <c r="E82" s="37"/>
      <c r="F82" s="40"/>
      <c r="G82" s="37"/>
      <c r="H82" s="37"/>
      <c r="I82" s="41"/>
      <c r="J82" s="42"/>
      <c r="K82" s="43"/>
      <c r="L82" s="44"/>
      <c r="M82" s="37"/>
      <c r="N82" s="45"/>
      <c r="O82" s="37"/>
    </row>
    <row r="83" spans="1:16" ht="37.5" x14ac:dyDescent="0.25">
      <c r="A83" s="29" t="s">
        <v>83</v>
      </c>
      <c r="B83" s="12" t="s">
        <v>4</v>
      </c>
      <c r="C83" s="29" t="s">
        <v>84</v>
      </c>
      <c r="D83" s="29" t="s">
        <v>48</v>
      </c>
      <c r="E83" s="12" t="s">
        <v>5</v>
      </c>
      <c r="F83" s="30">
        <v>150000</v>
      </c>
      <c r="G83" s="12">
        <v>58036</v>
      </c>
      <c r="H83" s="31">
        <v>44512</v>
      </c>
      <c r="I83" s="32">
        <v>150000</v>
      </c>
      <c r="J83" s="32">
        <v>150000</v>
      </c>
      <c r="K83" s="33"/>
      <c r="L83" s="27"/>
      <c r="M83" s="27"/>
      <c r="N83" s="27"/>
      <c r="O83" s="27"/>
    </row>
    <row r="84" spans="1:16" x14ac:dyDescent="0.25">
      <c r="A84" s="39"/>
      <c r="B84" s="11"/>
      <c r="C84" s="11"/>
      <c r="D84" s="11"/>
      <c r="E84" s="11"/>
      <c r="F84" s="11"/>
      <c r="G84" s="11"/>
      <c r="H84" s="11"/>
      <c r="I84" s="11"/>
      <c r="J84" s="11"/>
      <c r="K84" s="11" t="s">
        <v>71</v>
      </c>
      <c r="L84" s="21">
        <v>44515</v>
      </c>
      <c r="M84" s="24" t="s">
        <v>72</v>
      </c>
      <c r="N84" s="5">
        <v>15000</v>
      </c>
      <c r="O84" s="27"/>
    </row>
    <row r="85" spans="1:16" ht="13" x14ac:dyDescent="0.3">
      <c r="A85" s="3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8" t="s">
        <v>78</v>
      </c>
      <c r="N85" s="11"/>
      <c r="O85" s="17">
        <v>135000</v>
      </c>
    </row>
    <row r="86" spans="1:16" ht="13" x14ac:dyDescent="0.3">
      <c r="A86" s="39"/>
      <c r="B86" s="11"/>
      <c r="C86" s="11"/>
      <c r="D86" s="11"/>
      <c r="E86" s="11"/>
      <c r="F86" s="11"/>
      <c r="G86" s="11"/>
      <c r="H86" s="11"/>
      <c r="I86" s="11"/>
      <c r="J86" s="11"/>
      <c r="K86" s="24" t="s">
        <v>116</v>
      </c>
      <c r="L86" s="21">
        <v>44680</v>
      </c>
      <c r="M86" s="24" t="s">
        <v>19</v>
      </c>
      <c r="N86" s="6">
        <v>615.49</v>
      </c>
      <c r="O86" s="17"/>
    </row>
    <row r="87" spans="1:16" ht="13" x14ac:dyDescent="0.25">
      <c r="A87" s="39"/>
      <c r="B87" s="11"/>
      <c r="C87" s="11"/>
      <c r="D87" s="11"/>
      <c r="E87" s="11"/>
      <c r="F87" s="11"/>
      <c r="G87" s="11"/>
      <c r="H87" s="11"/>
      <c r="I87" s="11"/>
      <c r="J87" s="11"/>
      <c r="K87" s="24" t="s">
        <v>114</v>
      </c>
      <c r="L87" s="35">
        <v>44681</v>
      </c>
      <c r="M87" s="24" t="s">
        <v>115</v>
      </c>
      <c r="N87" s="6">
        <v>4410</v>
      </c>
      <c r="O87" s="11"/>
      <c r="P87" s="47"/>
    </row>
    <row r="88" spans="1:16" ht="13" x14ac:dyDescent="0.25">
      <c r="A88" s="39"/>
      <c r="B88" s="11"/>
      <c r="C88" s="11"/>
      <c r="D88" s="11"/>
      <c r="E88" s="11"/>
      <c r="F88" s="11"/>
      <c r="G88" s="11"/>
      <c r="H88" s="11"/>
      <c r="I88" s="11"/>
      <c r="J88" s="11"/>
      <c r="K88" s="24" t="s">
        <v>117</v>
      </c>
      <c r="L88" s="35">
        <v>44711</v>
      </c>
      <c r="M88" s="24" t="s">
        <v>19</v>
      </c>
      <c r="N88" s="6">
        <v>467.57</v>
      </c>
      <c r="O88" s="11"/>
      <c r="P88" s="46"/>
    </row>
    <row r="89" spans="1:16" x14ac:dyDescent="0.25">
      <c r="A89" s="39"/>
      <c r="B89" s="11"/>
      <c r="C89" s="11"/>
      <c r="D89" s="11"/>
      <c r="E89" s="11"/>
      <c r="F89" s="11"/>
      <c r="G89" s="11"/>
      <c r="H89" s="11"/>
      <c r="I89" s="11"/>
      <c r="J89" s="11"/>
      <c r="K89" s="24" t="s">
        <v>118</v>
      </c>
      <c r="L89" s="35">
        <v>44725</v>
      </c>
      <c r="M89" s="24" t="s">
        <v>128</v>
      </c>
      <c r="N89" s="6">
        <v>3304.74</v>
      </c>
      <c r="O89" s="11"/>
    </row>
    <row r="90" spans="1:16" x14ac:dyDescent="0.25">
      <c r="A90" s="39"/>
      <c r="B90" s="11"/>
      <c r="C90" s="11"/>
      <c r="D90" s="11"/>
      <c r="E90" s="11"/>
      <c r="F90" s="11"/>
      <c r="G90" s="11"/>
      <c r="H90" s="11"/>
      <c r="I90" s="11"/>
      <c r="J90" s="11"/>
      <c r="K90" s="24" t="s">
        <v>119</v>
      </c>
      <c r="L90" s="35">
        <v>44753</v>
      </c>
      <c r="M90" s="24" t="s">
        <v>19</v>
      </c>
      <c r="N90" s="6">
        <v>1713.32</v>
      </c>
      <c r="O90" s="11"/>
    </row>
    <row r="91" spans="1:16" x14ac:dyDescent="0.25">
      <c r="A91" s="39"/>
      <c r="B91" s="11"/>
      <c r="C91" s="11"/>
      <c r="D91" s="11"/>
      <c r="E91" s="11"/>
      <c r="F91" s="11"/>
      <c r="G91" s="11"/>
      <c r="H91" s="11"/>
      <c r="I91" s="11"/>
      <c r="J91" s="11"/>
      <c r="K91" s="24" t="s">
        <v>121</v>
      </c>
      <c r="L91" s="35">
        <v>44759</v>
      </c>
      <c r="M91" s="24" t="s">
        <v>122</v>
      </c>
      <c r="N91" s="6">
        <v>31.99</v>
      </c>
      <c r="O91" s="11"/>
    </row>
    <row r="92" spans="1:16" x14ac:dyDescent="0.25">
      <c r="A92" s="39"/>
      <c r="B92" s="11"/>
      <c r="C92" s="11"/>
      <c r="D92" s="11"/>
      <c r="E92" s="11"/>
      <c r="F92" s="11"/>
      <c r="G92" s="11"/>
      <c r="H92" s="11"/>
      <c r="I92" s="11"/>
      <c r="J92" s="11"/>
      <c r="K92" s="24" t="s">
        <v>120</v>
      </c>
      <c r="L92" s="35">
        <v>44768</v>
      </c>
      <c r="M92" s="24" t="s">
        <v>19</v>
      </c>
      <c r="N92" s="6">
        <v>1090.99</v>
      </c>
      <c r="O92" s="11"/>
    </row>
    <row r="93" spans="1:16" x14ac:dyDescent="0.25">
      <c r="A93" s="39"/>
      <c r="B93" s="11"/>
      <c r="C93" s="11"/>
      <c r="D93" s="11"/>
      <c r="E93" s="11"/>
      <c r="F93" s="11"/>
      <c r="G93" s="11"/>
      <c r="H93" s="11"/>
      <c r="I93" s="11"/>
      <c r="J93" s="11"/>
      <c r="K93" s="24" t="s">
        <v>163</v>
      </c>
      <c r="L93" s="35">
        <v>44775</v>
      </c>
      <c r="M93" s="24" t="s">
        <v>19</v>
      </c>
      <c r="N93" s="6">
        <v>2047.04</v>
      </c>
      <c r="O93" s="11"/>
    </row>
    <row r="94" spans="1:16" x14ac:dyDescent="0.25">
      <c r="A94" s="39"/>
      <c r="B94" s="11"/>
      <c r="C94" s="11"/>
      <c r="D94" s="11"/>
      <c r="E94" s="11"/>
      <c r="F94" s="11"/>
      <c r="G94" s="11"/>
      <c r="H94" s="11"/>
      <c r="I94" s="11"/>
      <c r="J94" s="11"/>
      <c r="K94" s="24" t="s">
        <v>123</v>
      </c>
      <c r="L94" s="35">
        <v>44817</v>
      </c>
      <c r="M94" s="24" t="s">
        <v>19</v>
      </c>
      <c r="N94" s="6">
        <v>466.14</v>
      </c>
      <c r="O94" s="11"/>
    </row>
    <row r="95" spans="1:16" x14ac:dyDescent="0.25">
      <c r="A95" s="39"/>
      <c r="B95" s="11"/>
      <c r="C95" s="11"/>
      <c r="D95" s="11"/>
      <c r="E95" s="11"/>
      <c r="F95" s="11"/>
      <c r="G95" s="11"/>
      <c r="H95" s="11"/>
      <c r="I95" s="11"/>
      <c r="J95" s="11"/>
      <c r="K95" s="24" t="s">
        <v>124</v>
      </c>
      <c r="L95" s="35">
        <v>44845</v>
      </c>
      <c r="M95" s="24" t="s">
        <v>125</v>
      </c>
      <c r="N95" s="6">
        <v>493</v>
      </c>
      <c r="O95" s="11"/>
    </row>
    <row r="96" spans="1:16" x14ac:dyDescent="0.25">
      <c r="A96" s="39"/>
      <c r="B96" s="11"/>
      <c r="C96" s="11"/>
      <c r="D96" s="11"/>
      <c r="E96" s="11"/>
      <c r="F96" s="11"/>
      <c r="G96" s="11"/>
      <c r="H96" s="11"/>
      <c r="I96" s="11"/>
      <c r="J96" s="11"/>
      <c r="K96" s="24" t="s">
        <v>126</v>
      </c>
      <c r="L96" s="35">
        <v>44854</v>
      </c>
      <c r="M96" s="24" t="s">
        <v>125</v>
      </c>
      <c r="N96" s="6">
        <v>493</v>
      </c>
      <c r="O96" s="11"/>
    </row>
    <row r="97" spans="1:17" x14ac:dyDescent="0.25">
      <c r="A97" s="39"/>
      <c r="B97" s="11"/>
      <c r="C97" s="11"/>
      <c r="D97" s="11"/>
      <c r="E97" s="11"/>
      <c r="F97" s="11"/>
      <c r="G97" s="11"/>
      <c r="H97" s="11"/>
      <c r="I97" s="11"/>
      <c r="J97" s="11"/>
      <c r="K97" s="24" t="s">
        <v>127</v>
      </c>
      <c r="L97" s="35">
        <v>44862</v>
      </c>
      <c r="M97" s="24" t="s">
        <v>128</v>
      </c>
      <c r="N97" s="6">
        <v>1227.32</v>
      </c>
      <c r="O97" s="11"/>
    </row>
    <row r="98" spans="1:17" x14ac:dyDescent="0.25">
      <c r="A98" s="39"/>
      <c r="B98" s="11"/>
      <c r="C98" s="11"/>
      <c r="D98" s="11"/>
      <c r="E98" s="11"/>
      <c r="F98" s="11"/>
      <c r="G98" s="11"/>
      <c r="H98" s="11"/>
      <c r="I98" s="11"/>
      <c r="J98" s="11"/>
      <c r="K98" s="24" t="s">
        <v>129</v>
      </c>
      <c r="L98" s="35">
        <v>44897</v>
      </c>
      <c r="M98" s="24" t="s">
        <v>19</v>
      </c>
      <c r="N98" s="6">
        <v>586.89</v>
      </c>
      <c r="O98" s="11"/>
    </row>
    <row r="99" spans="1:17" x14ac:dyDescent="0.25">
      <c r="A99" s="39"/>
      <c r="B99" s="11"/>
      <c r="C99" s="11"/>
      <c r="D99" s="11"/>
      <c r="E99" s="11"/>
      <c r="F99" s="11"/>
      <c r="G99" s="11"/>
      <c r="H99" s="11"/>
      <c r="I99" s="11"/>
      <c r="J99" s="11"/>
      <c r="K99" s="24" t="s">
        <v>130</v>
      </c>
      <c r="L99" s="35">
        <v>44900</v>
      </c>
      <c r="M99" s="24" t="s">
        <v>19</v>
      </c>
      <c r="N99" s="6">
        <v>3985.24</v>
      </c>
      <c r="O99" s="11"/>
    </row>
    <row r="100" spans="1:17" ht="62.5" x14ac:dyDescent="0.25">
      <c r="A100" s="39"/>
      <c r="B100" s="11"/>
      <c r="C100" s="11"/>
      <c r="D100" s="11"/>
      <c r="E100" s="11"/>
      <c r="F100" s="11"/>
      <c r="G100" s="11"/>
      <c r="H100" s="11"/>
      <c r="I100" s="11"/>
      <c r="J100" s="11"/>
      <c r="K100" s="24" t="s">
        <v>131</v>
      </c>
      <c r="L100" s="35" t="s">
        <v>132</v>
      </c>
      <c r="M100" s="24" t="s">
        <v>133</v>
      </c>
      <c r="N100" s="6">
        <v>704.14</v>
      </c>
      <c r="O100" s="11"/>
    </row>
    <row r="101" spans="1:17" ht="25" x14ac:dyDescent="0.25">
      <c r="A101" s="63"/>
      <c r="B101" s="11"/>
      <c r="C101" s="11"/>
      <c r="D101" s="11"/>
      <c r="E101" s="11"/>
      <c r="F101" s="11"/>
      <c r="G101" s="11"/>
      <c r="H101" s="11"/>
      <c r="I101" s="11"/>
      <c r="J101" s="11"/>
      <c r="K101" s="24" t="s">
        <v>134</v>
      </c>
      <c r="L101" s="35" t="s">
        <v>135</v>
      </c>
      <c r="M101" s="24" t="s">
        <v>136</v>
      </c>
      <c r="N101" s="6">
        <v>997.66</v>
      </c>
      <c r="O101" s="11"/>
    </row>
    <row r="102" spans="1:17" ht="37.5" x14ac:dyDescent="0.25">
      <c r="A102" s="63"/>
      <c r="B102" s="11"/>
      <c r="C102" s="11"/>
      <c r="D102" s="11"/>
      <c r="E102" s="11"/>
      <c r="F102" s="11"/>
      <c r="G102" s="11"/>
      <c r="H102" s="11"/>
      <c r="I102" s="11"/>
      <c r="J102" s="11"/>
      <c r="K102" s="24" t="s">
        <v>137</v>
      </c>
      <c r="L102" s="35" t="s">
        <v>138</v>
      </c>
      <c r="M102" s="24" t="s">
        <v>139</v>
      </c>
      <c r="N102" s="6">
        <v>1830.53</v>
      </c>
      <c r="O102" s="11"/>
    </row>
    <row r="103" spans="1:17" ht="13" x14ac:dyDescent="0.3">
      <c r="A103" s="63"/>
      <c r="B103" s="11"/>
      <c r="C103" s="11"/>
      <c r="D103" s="11"/>
      <c r="E103" s="11"/>
      <c r="F103" s="11"/>
      <c r="G103" s="11"/>
      <c r="H103" s="11"/>
      <c r="I103" s="11"/>
      <c r="J103" s="11"/>
      <c r="K103" s="24"/>
      <c r="L103" s="35"/>
      <c r="M103" s="38" t="s">
        <v>78</v>
      </c>
      <c r="N103" s="5">
        <f>SUM(N84:N102)</f>
        <v>39465.06</v>
      </c>
      <c r="O103" s="17">
        <f>J83-N103</f>
        <v>110534.94</v>
      </c>
      <c r="P103" s="1"/>
    </row>
    <row r="104" spans="1:17" ht="13" x14ac:dyDescent="0.3">
      <c r="A104" s="63"/>
      <c r="B104" s="11"/>
      <c r="C104" s="11"/>
      <c r="D104" s="11"/>
      <c r="E104" s="11"/>
      <c r="F104" s="11"/>
      <c r="G104" s="11"/>
      <c r="H104" s="11"/>
      <c r="I104" s="11"/>
      <c r="J104" s="11"/>
      <c r="K104" s="24" t="s">
        <v>183</v>
      </c>
      <c r="L104" s="35">
        <v>44970</v>
      </c>
      <c r="M104" s="24" t="s">
        <v>19</v>
      </c>
      <c r="N104" s="5">
        <v>3107.16</v>
      </c>
      <c r="O104" s="17"/>
    </row>
    <row r="105" spans="1:17" ht="13" x14ac:dyDescent="0.3">
      <c r="A105" s="63"/>
      <c r="B105" s="11"/>
      <c r="C105" s="11"/>
      <c r="D105" s="11"/>
      <c r="E105" s="11"/>
      <c r="F105" s="11"/>
      <c r="G105" s="11"/>
      <c r="H105" s="11"/>
      <c r="I105" s="11"/>
      <c r="J105" s="11"/>
      <c r="K105" s="24" t="s">
        <v>189</v>
      </c>
      <c r="L105" s="35">
        <v>45006</v>
      </c>
      <c r="M105" s="24" t="s">
        <v>125</v>
      </c>
      <c r="N105" s="5">
        <v>83.81</v>
      </c>
      <c r="O105" s="17"/>
    </row>
    <row r="106" spans="1:17" ht="13" x14ac:dyDescent="0.3">
      <c r="A106" s="63"/>
      <c r="B106" s="11"/>
      <c r="C106" s="11"/>
      <c r="D106" s="11"/>
      <c r="E106" s="11"/>
      <c r="F106" s="11"/>
      <c r="G106" s="11"/>
      <c r="H106" s="11"/>
      <c r="I106" s="11"/>
      <c r="J106" s="11"/>
      <c r="K106" s="24" t="s">
        <v>185</v>
      </c>
      <c r="L106" s="35">
        <v>45007</v>
      </c>
      <c r="M106" s="24" t="s">
        <v>125</v>
      </c>
      <c r="N106" s="5">
        <v>388.57</v>
      </c>
      <c r="O106" s="17"/>
      <c r="Q106" s="1"/>
    </row>
    <row r="107" spans="1:17" ht="13" x14ac:dyDescent="0.3">
      <c r="A107" s="63"/>
      <c r="B107" s="11"/>
      <c r="C107" s="11"/>
      <c r="D107" s="11"/>
      <c r="E107" s="11"/>
      <c r="F107" s="11"/>
      <c r="G107" s="11"/>
      <c r="H107" s="11"/>
      <c r="I107" s="11"/>
      <c r="J107" s="11"/>
      <c r="K107" s="24" t="s">
        <v>190</v>
      </c>
      <c r="L107" s="35">
        <v>45013</v>
      </c>
      <c r="M107" s="24" t="s">
        <v>125</v>
      </c>
      <c r="N107" s="5">
        <v>431.76</v>
      </c>
      <c r="O107" s="17"/>
      <c r="Q107" s="1"/>
    </row>
    <row r="108" spans="1:17" ht="13" x14ac:dyDescent="0.3">
      <c r="A108" s="63"/>
      <c r="B108" s="11"/>
      <c r="C108" s="11"/>
      <c r="D108" s="11"/>
      <c r="E108" s="11"/>
      <c r="F108" s="11"/>
      <c r="G108" s="11"/>
      <c r="H108" s="11"/>
      <c r="I108" s="11"/>
      <c r="J108" s="11"/>
      <c r="K108" s="24" t="s">
        <v>184</v>
      </c>
      <c r="L108" s="35">
        <v>45013</v>
      </c>
      <c r="M108" s="24" t="s">
        <v>125</v>
      </c>
      <c r="N108" s="5">
        <v>2587.62</v>
      </c>
      <c r="O108" s="17"/>
    </row>
    <row r="109" spans="1:17" ht="13" x14ac:dyDescent="0.3">
      <c r="A109" s="63"/>
      <c r="B109" s="11"/>
      <c r="C109" s="11"/>
      <c r="D109" s="11"/>
      <c r="E109" s="11"/>
      <c r="F109" s="11"/>
      <c r="G109" s="11"/>
      <c r="H109" s="11"/>
      <c r="I109" s="11"/>
      <c r="J109" s="11"/>
      <c r="K109" s="24" t="s">
        <v>186</v>
      </c>
      <c r="L109" s="35">
        <v>45014</v>
      </c>
      <c r="M109" s="24" t="s">
        <v>125</v>
      </c>
      <c r="N109" s="5">
        <v>279.14</v>
      </c>
      <c r="O109" s="17"/>
    </row>
    <row r="110" spans="1:17" ht="13" x14ac:dyDescent="0.3">
      <c r="A110" s="63"/>
      <c r="B110" s="11"/>
      <c r="C110" s="11"/>
      <c r="D110" s="11"/>
      <c r="E110" s="11"/>
      <c r="F110" s="11"/>
      <c r="G110" s="11"/>
      <c r="H110" s="11"/>
      <c r="I110" s="11"/>
      <c r="J110" s="11"/>
      <c r="K110" s="24" t="s">
        <v>187</v>
      </c>
      <c r="L110" s="35">
        <v>45020</v>
      </c>
      <c r="M110" s="24" t="s">
        <v>125</v>
      </c>
      <c r="N110" s="5">
        <v>59.66</v>
      </c>
      <c r="O110" s="17"/>
    </row>
    <row r="111" spans="1:17" ht="13" x14ac:dyDescent="0.3">
      <c r="A111" s="63"/>
      <c r="B111" s="11"/>
      <c r="C111" s="11"/>
      <c r="D111" s="11"/>
      <c r="E111" s="11"/>
      <c r="F111" s="11"/>
      <c r="G111" s="11"/>
      <c r="H111" s="11"/>
      <c r="I111" s="11"/>
      <c r="J111" s="11"/>
      <c r="K111" s="24" t="s">
        <v>188</v>
      </c>
      <c r="L111" s="35">
        <v>45028</v>
      </c>
      <c r="M111" s="24" t="s">
        <v>125</v>
      </c>
      <c r="N111" s="5">
        <v>252</v>
      </c>
      <c r="O111" s="17"/>
    </row>
    <row r="112" spans="1:17" ht="13" x14ac:dyDescent="0.3">
      <c r="A112" s="63"/>
      <c r="B112" s="11"/>
      <c r="C112" s="11"/>
      <c r="D112" s="11"/>
      <c r="E112" s="11"/>
      <c r="F112" s="11"/>
      <c r="G112" s="11"/>
      <c r="H112" s="11"/>
      <c r="I112" s="11"/>
      <c r="J112" s="11"/>
      <c r="K112" s="24" t="s">
        <v>191</v>
      </c>
      <c r="L112" s="35">
        <v>45044</v>
      </c>
      <c r="M112" s="24" t="s">
        <v>19</v>
      </c>
      <c r="N112" s="5">
        <v>666.12</v>
      </c>
      <c r="O112" s="17"/>
    </row>
    <row r="113" spans="1:16" ht="13" x14ac:dyDescent="0.3">
      <c r="A113" s="63"/>
      <c r="B113" s="11"/>
      <c r="C113" s="11"/>
      <c r="D113" s="11"/>
      <c r="E113" s="11"/>
      <c r="F113" s="11"/>
      <c r="G113" s="11"/>
      <c r="H113" s="11"/>
      <c r="I113" s="11"/>
      <c r="J113" s="11"/>
      <c r="K113" s="24" t="s">
        <v>192</v>
      </c>
      <c r="L113" s="35">
        <v>45049</v>
      </c>
      <c r="M113" s="24" t="s">
        <v>19</v>
      </c>
      <c r="N113" s="5">
        <v>192.76</v>
      </c>
      <c r="O113" s="17"/>
      <c r="P113" s="1"/>
    </row>
    <row r="114" spans="1:16" ht="13" x14ac:dyDescent="0.3">
      <c r="A114" s="63"/>
      <c r="B114" s="11"/>
      <c r="C114" s="11"/>
      <c r="D114" s="11"/>
      <c r="E114" s="11"/>
      <c r="F114" s="11"/>
      <c r="G114" s="11"/>
      <c r="H114" s="11"/>
      <c r="I114" s="11"/>
      <c r="J114" s="11"/>
      <c r="K114" s="24" t="s">
        <v>196</v>
      </c>
      <c r="L114" s="35">
        <v>45049</v>
      </c>
      <c r="M114" s="24" t="s">
        <v>195</v>
      </c>
      <c r="N114" s="5">
        <v>5532.7</v>
      </c>
      <c r="O114" s="17"/>
      <c r="P114" s="1"/>
    </row>
    <row r="115" spans="1:16" ht="13" x14ac:dyDescent="0.3">
      <c r="A115" s="63"/>
      <c r="B115" s="11"/>
      <c r="C115" s="11"/>
      <c r="D115" s="11"/>
      <c r="E115" s="11"/>
      <c r="F115" s="11"/>
      <c r="G115" s="11"/>
      <c r="H115" s="11"/>
      <c r="I115" s="11"/>
      <c r="J115" s="11"/>
      <c r="K115" s="24" t="s">
        <v>193</v>
      </c>
      <c r="L115" s="35">
        <v>45086</v>
      </c>
      <c r="M115" s="24" t="s">
        <v>19</v>
      </c>
      <c r="N115" s="5">
        <v>101.47</v>
      </c>
      <c r="O115" s="17"/>
    </row>
    <row r="116" spans="1:16" ht="13" x14ac:dyDescent="0.3">
      <c r="A116" s="63"/>
      <c r="B116" s="11"/>
      <c r="C116" s="11"/>
      <c r="D116" s="11"/>
      <c r="E116" s="11"/>
      <c r="F116" s="11"/>
      <c r="G116" s="11"/>
      <c r="H116" s="11"/>
      <c r="I116" s="11"/>
      <c r="J116" s="11"/>
      <c r="K116" s="24" t="s">
        <v>197</v>
      </c>
      <c r="L116" s="35">
        <v>45086</v>
      </c>
      <c r="M116" s="24" t="s">
        <v>195</v>
      </c>
      <c r="N116" s="5">
        <v>305.52</v>
      </c>
      <c r="O116" s="17"/>
    </row>
    <row r="117" spans="1:16" ht="13" x14ac:dyDescent="0.3">
      <c r="A117" s="63"/>
      <c r="B117" s="11"/>
      <c r="C117" s="11"/>
      <c r="D117" s="11"/>
      <c r="E117" s="11"/>
      <c r="F117" s="11"/>
      <c r="G117" s="11"/>
      <c r="H117" s="11"/>
      <c r="I117" s="11"/>
      <c r="J117" s="11"/>
      <c r="K117" s="24" t="s">
        <v>198</v>
      </c>
      <c r="L117" s="35">
        <v>45091</v>
      </c>
      <c r="M117" s="24" t="s">
        <v>125</v>
      </c>
      <c r="N117" s="5">
        <v>316.67</v>
      </c>
      <c r="O117" s="17"/>
      <c r="P117" s="1"/>
    </row>
    <row r="118" spans="1:16" ht="13" x14ac:dyDescent="0.3">
      <c r="A118" s="63"/>
      <c r="B118" s="11"/>
      <c r="C118" s="11"/>
      <c r="D118" s="11"/>
      <c r="E118" s="11"/>
      <c r="F118" s="11"/>
      <c r="G118" s="11"/>
      <c r="H118" s="11"/>
      <c r="I118" s="11"/>
      <c r="J118" s="11"/>
      <c r="K118" s="24" t="s">
        <v>199</v>
      </c>
      <c r="L118" s="35">
        <v>45091</v>
      </c>
      <c r="M118" s="24" t="s">
        <v>125</v>
      </c>
      <c r="N118" s="5">
        <v>54.9</v>
      </c>
      <c r="O118" s="17"/>
    </row>
    <row r="119" spans="1:16" ht="13" x14ac:dyDescent="0.3">
      <c r="A119" s="63"/>
      <c r="B119" s="11"/>
      <c r="C119" s="11"/>
      <c r="D119" s="11"/>
      <c r="E119" s="11"/>
      <c r="F119" s="11"/>
      <c r="G119" s="11"/>
      <c r="H119" s="11"/>
      <c r="I119" s="11"/>
      <c r="J119" s="11"/>
      <c r="K119" s="24" t="s">
        <v>194</v>
      </c>
      <c r="L119" s="35">
        <v>45092</v>
      </c>
      <c r="M119" s="24" t="s">
        <v>19</v>
      </c>
      <c r="N119" s="5">
        <v>390.71</v>
      </c>
      <c r="O119" s="17"/>
    </row>
    <row r="120" spans="1:16" ht="13" x14ac:dyDescent="0.3">
      <c r="A120" s="63"/>
      <c r="B120" s="11"/>
      <c r="C120" s="11"/>
      <c r="D120" s="11"/>
      <c r="E120" s="11"/>
      <c r="F120" s="11"/>
      <c r="G120" s="11"/>
      <c r="H120" s="11"/>
      <c r="I120" s="11"/>
      <c r="J120" s="11"/>
      <c r="K120" s="24" t="s">
        <v>200</v>
      </c>
      <c r="L120" s="35">
        <v>45128</v>
      </c>
      <c r="M120" s="24" t="s">
        <v>19</v>
      </c>
      <c r="N120" s="5">
        <v>1791.94</v>
      </c>
      <c r="O120" s="17"/>
    </row>
    <row r="121" spans="1:16" ht="13" x14ac:dyDescent="0.3">
      <c r="A121" s="63"/>
      <c r="B121" s="11"/>
      <c r="C121" s="11"/>
      <c r="D121" s="11"/>
      <c r="E121" s="11"/>
      <c r="F121" s="11"/>
      <c r="G121" s="11"/>
      <c r="H121" s="11"/>
      <c r="I121" s="11"/>
      <c r="J121" s="11"/>
      <c r="K121" s="24" t="s">
        <v>201</v>
      </c>
      <c r="L121" s="35">
        <v>45197</v>
      </c>
      <c r="M121" s="24" t="s">
        <v>77</v>
      </c>
      <c r="N121" s="5">
        <v>294.02</v>
      </c>
      <c r="O121" s="17"/>
    </row>
    <row r="122" spans="1:16" ht="13" x14ac:dyDescent="0.3">
      <c r="A122" s="63"/>
      <c r="B122" s="11"/>
      <c r="C122" s="11"/>
      <c r="D122" s="11"/>
      <c r="E122" s="11"/>
      <c r="F122" s="11"/>
      <c r="G122" s="11"/>
      <c r="H122" s="11"/>
      <c r="I122" s="11"/>
      <c r="J122" s="11"/>
      <c r="K122" s="24" t="s">
        <v>202</v>
      </c>
      <c r="L122" s="35">
        <v>45230</v>
      </c>
      <c r="M122" s="24" t="s">
        <v>19</v>
      </c>
      <c r="N122" s="5">
        <v>315.42</v>
      </c>
      <c r="O122" s="17"/>
    </row>
    <row r="123" spans="1:16" ht="13" x14ac:dyDescent="0.3">
      <c r="A123" s="63"/>
      <c r="B123" s="11"/>
      <c r="C123" s="11"/>
      <c r="D123" s="11"/>
      <c r="E123" s="11"/>
      <c r="F123" s="11"/>
      <c r="G123" s="11"/>
      <c r="H123" s="11"/>
      <c r="I123" s="11"/>
      <c r="J123" s="11"/>
      <c r="K123" s="24" t="s">
        <v>203</v>
      </c>
      <c r="L123" s="35">
        <v>45279</v>
      </c>
      <c r="M123" s="24" t="s">
        <v>19</v>
      </c>
      <c r="N123" s="5">
        <v>733.53</v>
      </c>
      <c r="O123" s="17"/>
    </row>
    <row r="124" spans="1:16" ht="50.5" x14ac:dyDescent="0.3">
      <c r="A124" s="63"/>
      <c r="B124" s="11"/>
      <c r="C124" s="11"/>
      <c r="D124" s="11"/>
      <c r="E124" s="11"/>
      <c r="F124" s="11"/>
      <c r="G124" s="11"/>
      <c r="H124" s="11"/>
      <c r="I124" s="11"/>
      <c r="J124" s="11"/>
      <c r="K124" s="24" t="s">
        <v>204</v>
      </c>
      <c r="L124" s="35">
        <v>44986</v>
      </c>
      <c r="M124" s="24" t="s">
        <v>205</v>
      </c>
      <c r="N124" s="5">
        <v>178.84</v>
      </c>
      <c r="O124" s="17"/>
    </row>
    <row r="125" spans="1:16" ht="63" x14ac:dyDescent="0.3">
      <c r="A125" s="63"/>
      <c r="B125" s="11"/>
      <c r="C125" s="11"/>
      <c r="D125" s="11"/>
      <c r="E125" s="11"/>
      <c r="F125" s="11"/>
      <c r="G125" s="11"/>
      <c r="H125" s="11"/>
      <c r="I125" s="11"/>
      <c r="J125" s="11"/>
      <c r="K125" s="24" t="s">
        <v>209</v>
      </c>
      <c r="L125" s="35">
        <v>45034</v>
      </c>
      <c r="M125" s="24" t="s">
        <v>208</v>
      </c>
      <c r="N125" s="5">
        <v>725.22</v>
      </c>
      <c r="O125" s="17"/>
    </row>
    <row r="126" spans="1:16" ht="63" x14ac:dyDescent="0.3">
      <c r="A126" s="63"/>
      <c r="B126" s="11"/>
      <c r="C126" s="11"/>
      <c r="D126" s="11"/>
      <c r="E126" s="11"/>
      <c r="F126" s="11"/>
      <c r="G126" s="11"/>
      <c r="H126" s="11"/>
      <c r="I126" s="11"/>
      <c r="J126" s="11"/>
      <c r="K126" s="24" t="s">
        <v>206</v>
      </c>
      <c r="L126" s="35">
        <v>45034</v>
      </c>
      <c r="M126" s="24" t="s">
        <v>207</v>
      </c>
      <c r="N126" s="5">
        <v>511.9</v>
      </c>
      <c r="O126" s="17"/>
      <c r="P126" s="1"/>
    </row>
    <row r="127" spans="1:16" ht="13" x14ac:dyDescent="0.3">
      <c r="A127" s="63"/>
      <c r="B127" s="11"/>
      <c r="C127" s="11"/>
      <c r="D127" s="11"/>
      <c r="E127" s="11"/>
      <c r="F127" s="11"/>
      <c r="G127" s="11"/>
      <c r="H127" s="11"/>
      <c r="I127" s="11"/>
      <c r="J127" s="11"/>
      <c r="K127" s="24"/>
      <c r="L127" s="35"/>
      <c r="M127" s="38" t="s">
        <v>78</v>
      </c>
      <c r="N127" s="5">
        <f>SUM(N103:N126)</f>
        <v>58766.5</v>
      </c>
      <c r="O127" s="17">
        <f>J83-N127</f>
        <v>91233.5</v>
      </c>
    </row>
    <row r="128" spans="1:16" ht="25.5" x14ac:dyDescent="0.3">
      <c r="A128" s="52"/>
      <c r="B128" s="11"/>
      <c r="C128" s="11"/>
      <c r="D128" s="11"/>
      <c r="E128" s="11"/>
      <c r="F128" s="11"/>
      <c r="G128" s="11"/>
      <c r="H128" s="11"/>
      <c r="I128" s="11"/>
      <c r="J128" s="11"/>
      <c r="K128" s="24" t="s">
        <v>342</v>
      </c>
      <c r="L128" s="35">
        <v>45189</v>
      </c>
      <c r="M128" s="24" t="s">
        <v>146</v>
      </c>
      <c r="N128" s="5">
        <v>12000</v>
      </c>
      <c r="O128" s="17"/>
      <c r="P128" s="53"/>
    </row>
    <row r="129" spans="1:16" ht="13" x14ac:dyDescent="0.3">
      <c r="A129" s="54"/>
      <c r="B129" s="11"/>
      <c r="C129" s="11"/>
      <c r="D129" s="11"/>
      <c r="E129" s="11"/>
      <c r="F129" s="11"/>
      <c r="G129" s="11"/>
      <c r="H129" s="11"/>
      <c r="I129" s="11"/>
      <c r="J129" s="11"/>
      <c r="K129" s="24" t="s">
        <v>345</v>
      </c>
      <c r="L129" s="35">
        <v>45306</v>
      </c>
      <c r="M129" s="24" t="s">
        <v>19</v>
      </c>
      <c r="N129" s="5">
        <v>945.89</v>
      </c>
      <c r="O129" s="17"/>
      <c r="P129" s="53"/>
    </row>
    <row r="130" spans="1:16" ht="25.5" x14ac:dyDescent="0.3">
      <c r="A130" s="54"/>
      <c r="B130" s="11"/>
      <c r="C130" s="11"/>
      <c r="D130" s="11"/>
      <c r="E130" s="11"/>
      <c r="F130" s="11"/>
      <c r="G130" s="11"/>
      <c r="H130" s="11"/>
      <c r="I130" s="11"/>
      <c r="J130" s="11"/>
      <c r="K130" s="11" t="s">
        <v>346</v>
      </c>
      <c r="L130" s="21">
        <v>45350</v>
      </c>
      <c r="M130" s="24" t="s">
        <v>347</v>
      </c>
      <c r="N130" s="5">
        <v>6022.64</v>
      </c>
      <c r="O130" s="17"/>
      <c r="P130" s="53"/>
    </row>
    <row r="131" spans="1:16" ht="13" x14ac:dyDescent="0.3">
      <c r="A131" s="54"/>
      <c r="B131" s="11"/>
      <c r="C131" s="11"/>
      <c r="D131" s="11"/>
      <c r="E131" s="11"/>
      <c r="F131" s="11"/>
      <c r="G131" s="11"/>
      <c r="H131" s="11"/>
      <c r="I131" s="11"/>
      <c r="J131" s="11"/>
      <c r="K131" s="11" t="s">
        <v>354</v>
      </c>
      <c r="L131" s="21">
        <v>45370</v>
      </c>
      <c r="M131" s="24" t="s">
        <v>77</v>
      </c>
      <c r="N131" s="5">
        <v>3076.84</v>
      </c>
      <c r="O131" s="17"/>
      <c r="P131" s="53"/>
    </row>
    <row r="132" spans="1:16" ht="25.5" x14ac:dyDescent="0.3">
      <c r="A132" s="54"/>
      <c r="B132" s="11"/>
      <c r="C132" s="11"/>
      <c r="D132" s="11"/>
      <c r="E132" s="11"/>
      <c r="F132" s="11"/>
      <c r="G132" s="11"/>
      <c r="H132" s="11"/>
      <c r="I132" s="11"/>
      <c r="J132" s="11"/>
      <c r="K132" s="11" t="s">
        <v>343</v>
      </c>
      <c r="L132" s="21">
        <v>45378</v>
      </c>
      <c r="M132" s="24" t="s">
        <v>348</v>
      </c>
      <c r="N132" s="56">
        <v>793</v>
      </c>
      <c r="O132" s="17"/>
      <c r="P132" s="53"/>
    </row>
    <row r="133" spans="1:16" ht="38" x14ac:dyDescent="0.3">
      <c r="A133" s="52"/>
      <c r="B133" s="11"/>
      <c r="C133" s="11"/>
      <c r="D133" s="11"/>
      <c r="E133" s="11"/>
      <c r="F133" s="11"/>
      <c r="G133" s="11"/>
      <c r="H133" s="11"/>
      <c r="I133" s="11"/>
      <c r="J133" s="11"/>
      <c r="K133" s="11" t="s">
        <v>292</v>
      </c>
      <c r="L133" s="21">
        <v>45385</v>
      </c>
      <c r="M133" s="24" t="s">
        <v>344</v>
      </c>
      <c r="N133" s="11">
        <f>3757.61+36.58</f>
        <v>3794.19</v>
      </c>
      <c r="O133" s="17"/>
    </row>
    <row r="134" spans="1:16" ht="13" x14ac:dyDescent="0.3">
      <c r="A134" s="54"/>
      <c r="B134" s="11"/>
      <c r="C134" s="11"/>
      <c r="D134" s="11"/>
      <c r="E134" s="11"/>
      <c r="F134" s="11"/>
      <c r="G134" s="11"/>
      <c r="H134" s="11"/>
      <c r="I134" s="11"/>
      <c r="J134" s="11"/>
      <c r="K134" s="11" t="s">
        <v>358</v>
      </c>
      <c r="L134" s="21">
        <v>45504</v>
      </c>
      <c r="M134" s="24" t="s">
        <v>77</v>
      </c>
      <c r="N134" s="56">
        <v>1220</v>
      </c>
      <c r="O134" s="17"/>
    </row>
    <row r="135" spans="1:16" ht="25.5" x14ac:dyDescent="0.3">
      <c r="A135" s="54"/>
      <c r="B135" s="11"/>
      <c r="C135" s="11"/>
      <c r="D135" s="11"/>
      <c r="E135" s="11"/>
      <c r="F135" s="11"/>
      <c r="G135" s="11"/>
      <c r="H135" s="11"/>
      <c r="I135" s="11"/>
      <c r="J135" s="11"/>
      <c r="K135" s="11" t="s">
        <v>355</v>
      </c>
      <c r="L135" s="21">
        <v>45565</v>
      </c>
      <c r="M135" s="24" t="s">
        <v>356</v>
      </c>
      <c r="N135" s="56">
        <v>3775.9</v>
      </c>
      <c r="O135" s="17"/>
    </row>
    <row r="136" spans="1:16" ht="13" x14ac:dyDescent="0.3">
      <c r="A136" s="54"/>
      <c r="B136" s="11"/>
      <c r="C136" s="11"/>
      <c r="D136" s="11"/>
      <c r="E136" s="11"/>
      <c r="F136" s="11"/>
      <c r="G136" s="11"/>
      <c r="H136" s="11"/>
      <c r="I136" s="11"/>
      <c r="J136" s="11"/>
      <c r="K136" s="11" t="s">
        <v>357</v>
      </c>
      <c r="L136" s="21">
        <v>45579</v>
      </c>
      <c r="M136" s="24" t="s">
        <v>19</v>
      </c>
      <c r="N136" s="56">
        <v>314.91000000000003</v>
      </c>
      <c r="O136" s="17"/>
    </row>
    <row r="137" spans="1:16" ht="50.5" x14ac:dyDescent="0.3">
      <c r="A137" s="54"/>
      <c r="B137" s="11"/>
      <c r="C137" s="11"/>
      <c r="D137" s="11"/>
      <c r="E137" s="11"/>
      <c r="F137" s="11"/>
      <c r="G137" s="11"/>
      <c r="H137" s="11"/>
      <c r="I137" s="11"/>
      <c r="J137" s="11"/>
      <c r="K137" s="24" t="s">
        <v>329</v>
      </c>
      <c r="L137" s="24" t="s">
        <v>353</v>
      </c>
      <c r="M137" s="24" t="s">
        <v>352</v>
      </c>
      <c r="N137" s="11">
        <v>643.46</v>
      </c>
      <c r="O137" s="17"/>
    </row>
    <row r="138" spans="1:16" ht="63" x14ac:dyDescent="0.3">
      <c r="A138" s="54"/>
      <c r="B138" s="11"/>
      <c r="C138" s="11"/>
      <c r="D138" s="11"/>
      <c r="E138" s="11"/>
      <c r="F138" s="11"/>
      <c r="G138" s="11"/>
      <c r="H138" s="11"/>
      <c r="I138" s="11"/>
      <c r="J138" s="11"/>
      <c r="K138" s="24" t="s">
        <v>350</v>
      </c>
      <c r="L138" s="35" t="s">
        <v>351</v>
      </c>
      <c r="M138" s="24" t="s">
        <v>349</v>
      </c>
      <c r="N138" s="11">
        <v>833.48</v>
      </c>
      <c r="O138" s="17"/>
    </row>
    <row r="139" spans="1:16" ht="13" x14ac:dyDescent="0.3">
      <c r="A139" s="52"/>
      <c r="B139" s="11"/>
      <c r="C139" s="11"/>
      <c r="D139" s="11"/>
      <c r="E139" s="11"/>
      <c r="F139" s="11"/>
      <c r="G139" s="11"/>
      <c r="H139" s="11"/>
      <c r="I139" s="11"/>
      <c r="J139" s="11"/>
      <c r="K139" s="24"/>
      <c r="L139" s="35"/>
      <c r="M139" s="38" t="s">
        <v>78</v>
      </c>
      <c r="N139" s="5">
        <f>SUM(N127:N138)</f>
        <v>92186.81</v>
      </c>
      <c r="O139" s="17">
        <f>J83-N139</f>
        <v>57813.19</v>
      </c>
      <c r="P139" s="1"/>
    </row>
    <row r="140" spans="1:16" ht="29.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1"/>
    </row>
    <row r="141" spans="1:16" ht="75" x14ac:dyDescent="0.25">
      <c r="A141" s="29" t="s">
        <v>83</v>
      </c>
      <c r="B141" s="29" t="s">
        <v>4</v>
      </c>
      <c r="C141" s="29" t="s">
        <v>85</v>
      </c>
      <c r="D141" s="24" t="s">
        <v>49</v>
      </c>
      <c r="E141" s="24" t="s">
        <v>5</v>
      </c>
      <c r="F141" s="34">
        <v>500000</v>
      </c>
      <c r="G141" s="24">
        <v>7047</v>
      </c>
      <c r="H141" s="35">
        <v>44607</v>
      </c>
      <c r="I141" s="36">
        <v>500000</v>
      </c>
      <c r="J141" s="36">
        <v>500000</v>
      </c>
      <c r="K141" s="11"/>
      <c r="L141" s="11"/>
      <c r="M141" s="11"/>
      <c r="N141" s="11"/>
      <c r="O141" s="11"/>
    </row>
    <row r="142" spans="1:16" ht="13" x14ac:dyDescent="0.3">
      <c r="A142" s="39"/>
      <c r="B142" s="11"/>
      <c r="C142" s="11"/>
      <c r="D142" s="11"/>
      <c r="E142" s="11"/>
      <c r="F142" s="11"/>
      <c r="G142" s="11"/>
      <c r="H142" s="11"/>
      <c r="I142" s="11"/>
      <c r="J142" s="11"/>
      <c r="K142" s="24" t="s">
        <v>73</v>
      </c>
      <c r="L142" s="21">
        <v>44607</v>
      </c>
      <c r="M142" s="24" t="s">
        <v>72</v>
      </c>
      <c r="N142" s="5">
        <v>50000</v>
      </c>
      <c r="O142" s="17"/>
    </row>
    <row r="143" spans="1:16" ht="13" x14ac:dyDescent="0.3">
      <c r="A143" s="39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38" t="s">
        <v>78</v>
      </c>
      <c r="N143" s="11"/>
      <c r="O143" s="17">
        <v>450000</v>
      </c>
    </row>
    <row r="144" spans="1:16" ht="25.5" x14ac:dyDescent="0.3">
      <c r="A144" s="39"/>
      <c r="B144" s="11"/>
      <c r="C144" s="11"/>
      <c r="D144" s="11"/>
      <c r="E144" s="11"/>
      <c r="F144" s="11"/>
      <c r="G144" s="11"/>
      <c r="H144" s="11"/>
      <c r="I144" s="11"/>
      <c r="J144" s="11"/>
      <c r="K144" s="11" t="s">
        <v>162</v>
      </c>
      <c r="L144" s="11"/>
      <c r="M144" s="24" t="s">
        <v>146</v>
      </c>
      <c r="N144" s="6">
        <f>1250*2</f>
        <v>2500</v>
      </c>
      <c r="O144" s="17"/>
    </row>
    <row r="145" spans="1:17" ht="13" x14ac:dyDescent="0.25">
      <c r="A145" s="39"/>
      <c r="B145" s="11"/>
      <c r="C145" s="11"/>
      <c r="D145" s="11"/>
      <c r="E145" s="11"/>
      <c r="F145" s="11"/>
      <c r="G145" s="11"/>
      <c r="H145" s="11"/>
      <c r="I145" s="11"/>
      <c r="J145" s="11"/>
      <c r="K145" s="11" t="s">
        <v>140</v>
      </c>
      <c r="L145" s="21">
        <v>44834</v>
      </c>
      <c r="M145" s="24" t="s">
        <v>141</v>
      </c>
      <c r="N145" s="6">
        <v>11529</v>
      </c>
      <c r="O145" s="11"/>
      <c r="P145" s="47"/>
    </row>
    <row r="146" spans="1:17" x14ac:dyDescent="0.25">
      <c r="A146" s="39"/>
      <c r="B146" s="11"/>
      <c r="C146" s="11"/>
      <c r="D146" s="11"/>
      <c r="E146" s="11"/>
      <c r="F146" s="11"/>
      <c r="G146" s="11"/>
      <c r="H146" s="11"/>
      <c r="I146" s="11"/>
      <c r="J146" s="11"/>
      <c r="K146" s="11" t="s">
        <v>142</v>
      </c>
      <c r="L146" s="21">
        <v>44865</v>
      </c>
      <c r="M146" s="24" t="s">
        <v>143</v>
      </c>
      <c r="N146" s="6">
        <v>8204.5</v>
      </c>
      <c r="O146" s="11"/>
    </row>
    <row r="147" spans="1:17" x14ac:dyDescent="0.25">
      <c r="A147" s="39"/>
      <c r="B147" s="11"/>
      <c r="C147" s="11"/>
      <c r="D147" s="11"/>
      <c r="E147" s="11"/>
      <c r="F147" s="11"/>
      <c r="G147" s="11"/>
      <c r="H147" s="11"/>
      <c r="I147" s="11"/>
      <c r="J147" s="11"/>
      <c r="K147" s="24" t="s">
        <v>144</v>
      </c>
      <c r="L147" s="35">
        <v>44858</v>
      </c>
      <c r="M147" s="24" t="s">
        <v>19</v>
      </c>
      <c r="N147" s="6">
        <v>880.39</v>
      </c>
      <c r="O147" s="11"/>
    </row>
    <row r="148" spans="1:17" x14ac:dyDescent="0.25">
      <c r="A148" s="39"/>
      <c r="B148" s="11"/>
      <c r="C148" s="11"/>
      <c r="D148" s="11"/>
      <c r="E148" s="11"/>
      <c r="F148" s="11"/>
      <c r="G148" s="11"/>
      <c r="H148" s="11"/>
      <c r="I148" s="11"/>
      <c r="J148" s="11"/>
      <c r="K148" s="24" t="s">
        <v>145</v>
      </c>
      <c r="L148" s="35">
        <v>44860</v>
      </c>
      <c r="M148" s="24" t="s">
        <v>19</v>
      </c>
      <c r="N148" s="6">
        <v>1314.82</v>
      </c>
      <c r="O148" s="11"/>
    </row>
    <row r="149" spans="1:17" x14ac:dyDescent="0.25">
      <c r="A149" s="39"/>
      <c r="B149" s="11"/>
      <c r="C149" s="11"/>
      <c r="D149" s="11"/>
      <c r="E149" s="11"/>
      <c r="F149" s="11"/>
      <c r="G149" s="11"/>
      <c r="H149" s="11"/>
      <c r="I149" s="11"/>
      <c r="J149" s="11"/>
      <c r="K149" s="24" t="s">
        <v>147</v>
      </c>
      <c r="L149" s="35">
        <v>44875</v>
      </c>
      <c r="M149" s="24" t="s">
        <v>19</v>
      </c>
      <c r="N149" s="6">
        <v>537.09</v>
      </c>
      <c r="O149" s="11"/>
    </row>
    <row r="150" spans="1:17" x14ac:dyDescent="0.25">
      <c r="A150" s="39"/>
      <c r="B150" s="11"/>
      <c r="C150" s="11"/>
      <c r="D150" s="11"/>
      <c r="E150" s="11"/>
      <c r="F150" s="11"/>
      <c r="G150" s="11"/>
      <c r="H150" s="11"/>
      <c r="I150" s="11"/>
      <c r="J150" s="11"/>
      <c r="K150" s="24" t="s">
        <v>148</v>
      </c>
      <c r="L150" s="35">
        <v>44880</v>
      </c>
      <c r="M150" s="24" t="s">
        <v>19</v>
      </c>
      <c r="N150" s="6">
        <v>668.56</v>
      </c>
      <c r="O150" s="11"/>
    </row>
    <row r="151" spans="1:17" x14ac:dyDescent="0.25">
      <c r="A151" s="39"/>
      <c r="B151" s="11"/>
      <c r="C151" s="11"/>
      <c r="D151" s="11"/>
      <c r="E151" s="11"/>
      <c r="F151" s="11"/>
      <c r="G151" s="11"/>
      <c r="H151" s="11"/>
      <c r="I151" s="11"/>
      <c r="J151" s="11"/>
      <c r="K151" s="24" t="s">
        <v>149</v>
      </c>
      <c r="L151" s="35">
        <v>44911</v>
      </c>
      <c r="M151" s="24" t="s">
        <v>77</v>
      </c>
      <c r="N151" s="6">
        <v>1414.57</v>
      </c>
      <c r="O151" s="11"/>
    </row>
    <row r="152" spans="1:17" ht="25" x14ac:dyDescent="0.25">
      <c r="A152" s="39"/>
      <c r="B152" s="11"/>
      <c r="C152" s="11"/>
      <c r="D152" s="11"/>
      <c r="E152" s="11"/>
      <c r="F152" s="11"/>
      <c r="G152" s="11"/>
      <c r="H152" s="11"/>
      <c r="I152" s="11"/>
      <c r="J152" s="11"/>
      <c r="K152" s="24" t="s">
        <v>150</v>
      </c>
      <c r="L152" s="35" t="s">
        <v>151</v>
      </c>
      <c r="M152" s="24" t="s">
        <v>40</v>
      </c>
      <c r="N152" s="6">
        <v>280.3</v>
      </c>
      <c r="O152" s="11"/>
    </row>
    <row r="153" spans="1:17" ht="37.5" x14ac:dyDescent="0.25">
      <c r="A153" s="39"/>
      <c r="B153" s="11"/>
      <c r="C153" s="11"/>
      <c r="D153" s="11"/>
      <c r="E153" s="11"/>
      <c r="F153" s="11"/>
      <c r="G153" s="11"/>
      <c r="H153" s="11"/>
      <c r="I153" s="11"/>
      <c r="J153" s="11"/>
      <c r="K153" s="24" t="s">
        <v>152</v>
      </c>
      <c r="L153" s="35" t="s">
        <v>153</v>
      </c>
      <c r="M153" s="24" t="s">
        <v>154</v>
      </c>
      <c r="N153" s="6">
        <v>321.2</v>
      </c>
      <c r="O153" s="11"/>
    </row>
    <row r="154" spans="1:17" ht="37.5" x14ac:dyDescent="0.25">
      <c r="A154" s="39"/>
      <c r="B154" s="11"/>
      <c r="C154" s="11"/>
      <c r="D154" s="11"/>
      <c r="E154" s="11"/>
      <c r="F154" s="11"/>
      <c r="G154" s="11"/>
      <c r="H154" s="11"/>
      <c r="I154" s="11"/>
      <c r="J154" s="11"/>
      <c r="K154" s="24" t="s">
        <v>155</v>
      </c>
      <c r="L154" s="35" t="s">
        <v>156</v>
      </c>
      <c r="M154" s="24" t="s">
        <v>157</v>
      </c>
      <c r="N154" s="6">
        <v>244.1</v>
      </c>
      <c r="O154" s="11"/>
    </row>
    <row r="155" spans="1:17" ht="37.5" x14ac:dyDescent="0.25">
      <c r="A155" s="39"/>
      <c r="B155" s="11"/>
      <c r="C155" s="11"/>
      <c r="D155" s="11"/>
      <c r="E155" s="11"/>
      <c r="F155" s="11"/>
      <c r="G155" s="11"/>
      <c r="H155" s="11"/>
      <c r="I155" s="11"/>
      <c r="J155" s="11"/>
      <c r="K155" s="24" t="s">
        <v>158</v>
      </c>
      <c r="L155" s="35">
        <v>44844</v>
      </c>
      <c r="M155" s="24" t="s">
        <v>159</v>
      </c>
      <c r="N155" s="6">
        <v>107.65</v>
      </c>
      <c r="O155" s="11"/>
    </row>
    <row r="156" spans="1:17" ht="37.5" x14ac:dyDescent="0.25">
      <c r="A156" s="64"/>
      <c r="B156" s="11"/>
      <c r="C156" s="11"/>
      <c r="D156" s="11"/>
      <c r="E156" s="11"/>
      <c r="F156" s="11"/>
      <c r="G156" s="11"/>
      <c r="H156" s="11"/>
      <c r="I156" s="11"/>
      <c r="J156" s="11"/>
      <c r="K156" s="24" t="s">
        <v>160</v>
      </c>
      <c r="L156" s="35" t="s">
        <v>161</v>
      </c>
      <c r="M156" s="24" t="s">
        <v>159</v>
      </c>
      <c r="N156" s="6">
        <v>573.09</v>
      </c>
      <c r="O156" s="11"/>
    </row>
    <row r="157" spans="1:17" ht="13" x14ac:dyDescent="0.3">
      <c r="A157" s="64"/>
      <c r="B157" s="11"/>
      <c r="C157" s="11"/>
      <c r="D157" s="11"/>
      <c r="E157" s="11"/>
      <c r="F157" s="11"/>
      <c r="G157" s="11"/>
      <c r="H157" s="11"/>
      <c r="I157" s="11"/>
      <c r="J157" s="11"/>
      <c r="K157" s="24"/>
      <c r="L157" s="35"/>
      <c r="M157" s="38" t="s">
        <v>78</v>
      </c>
      <c r="N157" s="5">
        <f>SUM(N142:N156)</f>
        <v>78575.27</v>
      </c>
      <c r="O157" s="17">
        <f>J141-N157</f>
        <v>421424.73</v>
      </c>
      <c r="P157" s="1"/>
    </row>
    <row r="158" spans="1:17" ht="25.5" x14ac:dyDescent="0.3">
      <c r="A158" s="64"/>
      <c r="B158" s="11"/>
      <c r="C158" s="11"/>
      <c r="D158" s="11"/>
      <c r="E158" s="11"/>
      <c r="F158" s="11"/>
      <c r="G158" s="11"/>
      <c r="H158" s="11"/>
      <c r="I158" s="11"/>
      <c r="J158" s="11"/>
      <c r="K158" s="24" t="s">
        <v>220</v>
      </c>
      <c r="L158" s="35"/>
      <c r="M158" s="24" t="s">
        <v>146</v>
      </c>
      <c r="N158" s="5">
        <f>1250*8</f>
        <v>10000</v>
      </c>
      <c r="O158" s="17"/>
      <c r="P158" s="50"/>
      <c r="Q158" s="51"/>
    </row>
    <row r="159" spans="1:17" ht="13" x14ac:dyDescent="0.3">
      <c r="A159" s="64"/>
      <c r="B159" s="11"/>
      <c r="C159" s="11"/>
      <c r="D159" s="11"/>
      <c r="E159" s="11"/>
      <c r="F159" s="11"/>
      <c r="G159" s="11"/>
      <c r="H159" s="11"/>
      <c r="I159" s="11"/>
      <c r="J159" s="11"/>
      <c r="K159" s="24" t="s">
        <v>219</v>
      </c>
      <c r="L159" s="35">
        <v>44935</v>
      </c>
      <c r="M159" s="24" t="s">
        <v>19</v>
      </c>
      <c r="N159" s="5">
        <v>199.1</v>
      </c>
      <c r="O159" s="17"/>
      <c r="P159" s="51"/>
      <c r="Q159" s="50"/>
    </row>
    <row r="160" spans="1:17" ht="13" x14ac:dyDescent="0.3">
      <c r="A160" s="64"/>
      <c r="B160" s="11"/>
      <c r="C160" s="11"/>
      <c r="D160" s="11"/>
      <c r="E160" s="11"/>
      <c r="F160" s="11"/>
      <c r="G160" s="11"/>
      <c r="H160" s="11"/>
      <c r="I160" s="11"/>
      <c r="J160" s="11"/>
      <c r="K160" s="24" t="s">
        <v>218</v>
      </c>
      <c r="L160" s="35">
        <v>44942</v>
      </c>
      <c r="M160" s="24" t="s">
        <v>143</v>
      </c>
      <c r="N160" s="5">
        <v>13359</v>
      </c>
      <c r="O160" s="17"/>
      <c r="P160" s="51"/>
      <c r="Q160" s="50"/>
    </row>
    <row r="161" spans="1:17" ht="13" x14ac:dyDescent="0.3">
      <c r="A161" s="64"/>
      <c r="B161" s="11"/>
      <c r="C161" s="11"/>
      <c r="D161" s="11"/>
      <c r="E161" s="11"/>
      <c r="F161" s="11"/>
      <c r="G161" s="11"/>
      <c r="H161" s="11"/>
      <c r="I161" s="11"/>
      <c r="J161" s="11"/>
      <c r="K161" s="24" t="s">
        <v>215</v>
      </c>
      <c r="L161" s="35">
        <v>44949</v>
      </c>
      <c r="M161" s="24" t="s">
        <v>19</v>
      </c>
      <c r="N161" s="5">
        <v>3512.27</v>
      </c>
      <c r="O161" s="17"/>
      <c r="P161" s="51"/>
      <c r="Q161" s="50"/>
    </row>
    <row r="162" spans="1:17" ht="38" x14ac:dyDescent="0.3">
      <c r="A162" s="64"/>
      <c r="B162" s="11"/>
      <c r="C162" s="11"/>
      <c r="D162" s="11"/>
      <c r="E162" s="11"/>
      <c r="F162" s="11"/>
      <c r="G162" s="11"/>
      <c r="H162" s="11"/>
      <c r="I162" s="11"/>
      <c r="J162" s="11"/>
      <c r="K162" s="24" t="s">
        <v>212</v>
      </c>
      <c r="L162" s="35">
        <v>44957</v>
      </c>
      <c r="M162" s="24" t="s">
        <v>214</v>
      </c>
      <c r="N162" s="5">
        <v>19215</v>
      </c>
      <c r="O162" s="17"/>
      <c r="P162" s="51"/>
      <c r="Q162" s="50"/>
    </row>
    <row r="163" spans="1:17" ht="38" x14ac:dyDescent="0.3">
      <c r="A163" s="64"/>
      <c r="B163" s="11"/>
      <c r="C163" s="11"/>
      <c r="D163" s="11"/>
      <c r="E163" s="11"/>
      <c r="F163" s="11"/>
      <c r="G163" s="11"/>
      <c r="H163" s="11"/>
      <c r="I163" s="11"/>
      <c r="J163" s="11"/>
      <c r="K163" s="24" t="s">
        <v>213</v>
      </c>
      <c r="L163" s="35">
        <v>44985</v>
      </c>
      <c r="M163" s="24" t="s">
        <v>214</v>
      </c>
      <c r="N163" s="5">
        <v>7686</v>
      </c>
      <c r="O163" s="17"/>
      <c r="P163" s="51"/>
      <c r="Q163" s="50"/>
    </row>
    <row r="164" spans="1:17" ht="13" x14ac:dyDescent="0.3">
      <c r="A164" s="64"/>
      <c r="B164" s="11"/>
      <c r="C164" s="11"/>
      <c r="D164" s="11"/>
      <c r="E164" s="11"/>
      <c r="F164" s="11"/>
      <c r="G164" s="11"/>
      <c r="H164" s="11"/>
      <c r="I164" s="11"/>
      <c r="J164" s="11"/>
      <c r="K164" s="49" t="s">
        <v>211</v>
      </c>
      <c r="L164" s="35">
        <v>44988</v>
      </c>
      <c r="M164" s="24" t="s">
        <v>210</v>
      </c>
      <c r="N164" s="5">
        <v>36.58</v>
      </c>
      <c r="O164" s="17"/>
      <c r="P164" s="51"/>
      <c r="Q164" s="50"/>
    </row>
    <row r="165" spans="1:17" ht="13" x14ac:dyDescent="0.3">
      <c r="A165" s="64"/>
      <c r="B165" s="11"/>
      <c r="C165" s="11"/>
      <c r="D165" s="11"/>
      <c r="E165" s="11"/>
      <c r="F165" s="11"/>
      <c r="G165" s="11"/>
      <c r="H165" s="11"/>
      <c r="I165" s="11"/>
      <c r="J165" s="11"/>
      <c r="K165" s="49" t="s">
        <v>228</v>
      </c>
      <c r="L165" s="35">
        <v>45007</v>
      </c>
      <c r="M165" s="24" t="s">
        <v>19</v>
      </c>
      <c r="N165" s="5">
        <v>382.47</v>
      </c>
      <c r="O165" s="17"/>
      <c r="P165" s="51"/>
      <c r="Q165" s="50"/>
    </row>
    <row r="166" spans="1:17" ht="13" x14ac:dyDescent="0.3">
      <c r="A166" s="64"/>
      <c r="B166" s="11"/>
      <c r="C166" s="11"/>
      <c r="D166" s="11"/>
      <c r="E166" s="11"/>
      <c r="F166" s="11"/>
      <c r="G166" s="11"/>
      <c r="H166" s="11"/>
      <c r="I166" s="11"/>
      <c r="J166" s="11"/>
      <c r="K166" s="49" t="s">
        <v>229</v>
      </c>
      <c r="L166" s="35">
        <v>45008</v>
      </c>
      <c r="M166" s="24" t="s">
        <v>19</v>
      </c>
      <c r="N166" s="5">
        <v>706.79</v>
      </c>
      <c r="O166" s="17"/>
      <c r="P166" s="51"/>
      <c r="Q166" s="50"/>
    </row>
    <row r="167" spans="1:17" ht="13" x14ac:dyDescent="0.3">
      <c r="A167" s="64"/>
      <c r="B167" s="11"/>
      <c r="C167" s="11"/>
      <c r="D167" s="11"/>
      <c r="E167" s="11"/>
      <c r="F167" s="11"/>
      <c r="G167" s="11"/>
      <c r="H167" s="11"/>
      <c r="I167" s="11"/>
      <c r="J167" s="11"/>
      <c r="K167" s="49" t="s">
        <v>230</v>
      </c>
      <c r="L167" s="35">
        <v>45008</v>
      </c>
      <c r="M167" s="24" t="s">
        <v>19</v>
      </c>
      <c r="N167" s="5">
        <v>391.34</v>
      </c>
      <c r="O167" s="17"/>
      <c r="P167" s="51"/>
      <c r="Q167" s="50"/>
    </row>
    <row r="168" spans="1:17" ht="13" x14ac:dyDescent="0.3">
      <c r="A168" s="64"/>
      <c r="B168" s="11"/>
      <c r="C168" s="11"/>
      <c r="D168" s="11"/>
      <c r="E168" s="11"/>
      <c r="F168" s="11"/>
      <c r="G168" s="11"/>
      <c r="H168" s="11"/>
      <c r="I168" s="11"/>
      <c r="J168" s="11"/>
      <c r="K168" s="49" t="s">
        <v>232</v>
      </c>
      <c r="L168" s="35">
        <v>45016</v>
      </c>
      <c r="M168" s="24" t="s">
        <v>19</v>
      </c>
      <c r="N168" s="5">
        <v>628.41999999999996</v>
      </c>
      <c r="O168" s="17"/>
      <c r="P168" s="51"/>
      <c r="Q168" s="50"/>
    </row>
    <row r="169" spans="1:17" ht="13" x14ac:dyDescent="0.3">
      <c r="A169" s="64"/>
      <c r="B169" s="11"/>
      <c r="C169" s="11"/>
      <c r="D169" s="11"/>
      <c r="E169" s="11"/>
      <c r="F169" s="11"/>
      <c r="G169" s="11"/>
      <c r="H169" s="11"/>
      <c r="I169" s="11"/>
      <c r="J169" s="11"/>
      <c r="K169" s="49" t="s">
        <v>224</v>
      </c>
      <c r="L169" s="35">
        <v>45016</v>
      </c>
      <c r="M169" s="24" t="s">
        <v>19</v>
      </c>
      <c r="N169" s="5">
        <v>2211.13</v>
      </c>
      <c r="O169" s="17"/>
      <c r="P169" s="51"/>
      <c r="Q169" s="50"/>
    </row>
    <row r="170" spans="1:17" ht="13" x14ac:dyDescent="0.3">
      <c r="A170" s="64"/>
      <c r="B170" s="11"/>
      <c r="C170" s="11"/>
      <c r="D170" s="11"/>
      <c r="E170" s="11"/>
      <c r="F170" s="11"/>
      <c r="G170" s="11"/>
      <c r="H170" s="11"/>
      <c r="I170" s="11"/>
      <c r="J170" s="11"/>
      <c r="K170" s="49" t="s">
        <v>225</v>
      </c>
      <c r="L170" s="35">
        <v>45016</v>
      </c>
      <c r="M170" s="24" t="s">
        <v>19</v>
      </c>
      <c r="N170" s="5">
        <v>237.17</v>
      </c>
      <c r="O170" s="17"/>
      <c r="P170" s="51"/>
      <c r="Q170" s="50"/>
    </row>
    <row r="171" spans="1:17" ht="13" x14ac:dyDescent="0.3">
      <c r="A171" s="64"/>
      <c r="B171" s="11"/>
      <c r="C171" s="11"/>
      <c r="D171" s="11"/>
      <c r="E171" s="11"/>
      <c r="F171" s="11"/>
      <c r="G171" s="11"/>
      <c r="H171" s="11"/>
      <c r="I171" s="11"/>
      <c r="J171" s="11"/>
      <c r="K171" s="49" t="s">
        <v>231</v>
      </c>
      <c r="L171" s="35">
        <v>45027</v>
      </c>
      <c r="M171" s="24" t="s">
        <v>19</v>
      </c>
      <c r="N171" s="5">
        <v>149.4</v>
      </c>
      <c r="O171" s="17"/>
      <c r="P171" s="51"/>
      <c r="Q171" s="50"/>
    </row>
    <row r="172" spans="1:17" ht="13" x14ac:dyDescent="0.3">
      <c r="A172" s="64"/>
      <c r="B172" s="11"/>
      <c r="C172" s="11"/>
      <c r="D172" s="11"/>
      <c r="E172" s="11"/>
      <c r="F172" s="11"/>
      <c r="G172" s="11"/>
      <c r="H172" s="11"/>
      <c r="I172" s="11"/>
      <c r="J172" s="11"/>
      <c r="K172" s="49" t="s">
        <v>233</v>
      </c>
      <c r="L172" s="35">
        <v>45044</v>
      </c>
      <c r="M172" s="24" t="s">
        <v>125</v>
      </c>
      <c r="N172" s="5">
        <v>2558.23</v>
      </c>
      <c r="O172" s="17"/>
      <c r="P172" s="51"/>
      <c r="Q172" s="50"/>
    </row>
    <row r="173" spans="1:17" ht="13" x14ac:dyDescent="0.3">
      <c r="A173" s="64"/>
      <c r="B173" s="11"/>
      <c r="C173" s="11"/>
      <c r="D173" s="11"/>
      <c r="E173" s="11"/>
      <c r="F173" s="11"/>
      <c r="G173" s="11"/>
      <c r="H173" s="11"/>
      <c r="I173" s="11"/>
      <c r="J173" s="11"/>
      <c r="K173" s="49" t="s">
        <v>227</v>
      </c>
      <c r="L173" s="35">
        <v>45058</v>
      </c>
      <c r="M173" s="24" t="s">
        <v>19</v>
      </c>
      <c r="N173" s="5">
        <v>127.27</v>
      </c>
      <c r="O173" s="17"/>
      <c r="P173" s="51"/>
      <c r="Q173" s="50"/>
    </row>
    <row r="174" spans="1:17" ht="13" x14ac:dyDescent="0.3">
      <c r="A174" s="64"/>
      <c r="B174" s="11"/>
      <c r="C174" s="11"/>
      <c r="D174" s="11"/>
      <c r="E174" s="11"/>
      <c r="F174" s="11"/>
      <c r="G174" s="11"/>
      <c r="H174" s="11"/>
      <c r="I174" s="11"/>
      <c r="J174" s="11"/>
      <c r="K174" s="49" t="s">
        <v>236</v>
      </c>
      <c r="L174" s="35">
        <v>45058</v>
      </c>
      <c r="M174" s="24" t="s">
        <v>19</v>
      </c>
      <c r="N174" s="5">
        <v>448.35</v>
      </c>
      <c r="O174" s="17"/>
      <c r="P174" s="51"/>
      <c r="Q174" s="50"/>
    </row>
    <row r="175" spans="1:17" ht="13" x14ac:dyDescent="0.3">
      <c r="A175" s="64"/>
      <c r="B175" s="11"/>
      <c r="C175" s="11"/>
      <c r="D175" s="11"/>
      <c r="E175" s="11"/>
      <c r="F175" s="11"/>
      <c r="G175" s="11"/>
      <c r="H175" s="11"/>
      <c r="I175" s="11"/>
      <c r="J175" s="11"/>
      <c r="K175" s="49" t="s">
        <v>234</v>
      </c>
      <c r="L175" s="35">
        <v>45061</v>
      </c>
      <c r="M175" s="24" t="s">
        <v>235</v>
      </c>
      <c r="N175" s="5">
        <v>3806.4</v>
      </c>
      <c r="O175" s="17"/>
      <c r="P175" s="51"/>
      <c r="Q175" s="50"/>
    </row>
    <row r="176" spans="1:17" ht="13" x14ac:dyDescent="0.3">
      <c r="A176" s="64"/>
      <c r="B176" s="11"/>
      <c r="C176" s="11"/>
      <c r="D176" s="11"/>
      <c r="E176" s="11"/>
      <c r="F176" s="11"/>
      <c r="G176" s="11"/>
      <c r="H176" s="11"/>
      <c r="I176" s="11"/>
      <c r="J176" s="11"/>
      <c r="K176" s="24" t="s">
        <v>216</v>
      </c>
      <c r="L176" s="35">
        <v>45068</v>
      </c>
      <c r="M176" s="24" t="s">
        <v>217</v>
      </c>
      <c r="N176" s="5">
        <v>10784.8</v>
      </c>
      <c r="O176" s="17"/>
      <c r="P176" s="51"/>
      <c r="Q176" s="50"/>
    </row>
    <row r="177" spans="1:17" ht="13" x14ac:dyDescent="0.3">
      <c r="A177" s="64"/>
      <c r="B177" s="11"/>
      <c r="C177" s="11"/>
      <c r="D177" s="11"/>
      <c r="E177" s="11"/>
      <c r="F177" s="11"/>
      <c r="G177" s="11"/>
      <c r="H177" s="11"/>
      <c r="I177" s="11"/>
      <c r="J177" s="11"/>
      <c r="K177" s="24" t="s">
        <v>237</v>
      </c>
      <c r="L177" s="35">
        <v>45076</v>
      </c>
      <c r="M177" s="24" t="s">
        <v>19</v>
      </c>
      <c r="N177" s="5">
        <v>4998.6000000000004</v>
      </c>
      <c r="O177" s="17"/>
      <c r="P177" s="51"/>
      <c r="Q177" s="50"/>
    </row>
    <row r="178" spans="1:17" ht="25.5" x14ac:dyDescent="0.3">
      <c r="A178" s="64"/>
      <c r="B178" s="11"/>
      <c r="C178" s="11"/>
      <c r="D178" s="11"/>
      <c r="E178" s="11"/>
      <c r="F178" s="11"/>
      <c r="G178" s="11"/>
      <c r="H178" s="11"/>
      <c r="I178" s="11"/>
      <c r="J178" s="11"/>
      <c r="K178" s="24" t="s">
        <v>221</v>
      </c>
      <c r="L178" s="35">
        <v>45077</v>
      </c>
      <c r="M178" s="24" t="s">
        <v>222</v>
      </c>
      <c r="N178" s="5">
        <v>4758</v>
      </c>
      <c r="O178" s="17"/>
      <c r="P178" s="51"/>
      <c r="Q178" s="50"/>
    </row>
    <row r="179" spans="1:17" ht="13" x14ac:dyDescent="0.3">
      <c r="A179" s="64"/>
      <c r="B179" s="11"/>
      <c r="C179" s="11"/>
      <c r="D179" s="11"/>
      <c r="E179" s="11"/>
      <c r="F179" s="11"/>
      <c r="G179" s="11"/>
      <c r="H179" s="11"/>
      <c r="I179" s="11"/>
      <c r="J179" s="11"/>
      <c r="K179" s="24" t="s">
        <v>226</v>
      </c>
      <c r="L179" s="35">
        <v>45089</v>
      </c>
      <c r="M179" s="24" t="s">
        <v>19</v>
      </c>
      <c r="N179" s="5">
        <v>431.88</v>
      </c>
      <c r="O179" s="17"/>
      <c r="P179" s="51"/>
      <c r="Q179" s="50"/>
    </row>
    <row r="180" spans="1:17" ht="13" x14ac:dyDescent="0.3">
      <c r="A180" s="64"/>
      <c r="B180" s="11"/>
      <c r="C180" s="11"/>
      <c r="D180" s="11"/>
      <c r="E180" s="11"/>
      <c r="F180" s="11"/>
      <c r="G180" s="11"/>
      <c r="H180" s="11"/>
      <c r="I180" s="11"/>
      <c r="J180" s="11"/>
      <c r="K180" s="24" t="s">
        <v>238</v>
      </c>
      <c r="L180" s="35">
        <v>45104</v>
      </c>
      <c r="M180" s="24" t="s">
        <v>19</v>
      </c>
      <c r="N180" s="5">
        <v>4951.25</v>
      </c>
      <c r="O180" s="17"/>
      <c r="P180" s="51"/>
      <c r="Q180" s="50"/>
    </row>
    <row r="181" spans="1:17" ht="13" x14ac:dyDescent="0.3">
      <c r="A181" s="64"/>
      <c r="B181" s="11"/>
      <c r="C181" s="11"/>
      <c r="D181" s="11"/>
      <c r="E181" s="11"/>
      <c r="F181" s="11"/>
      <c r="G181" s="11"/>
      <c r="H181" s="11"/>
      <c r="I181" s="11"/>
      <c r="J181" s="11"/>
      <c r="K181" s="24" t="s">
        <v>248</v>
      </c>
      <c r="L181" s="35">
        <v>45106</v>
      </c>
      <c r="M181" s="24" t="s">
        <v>249</v>
      </c>
      <c r="N181" s="5">
        <v>75000</v>
      </c>
      <c r="O181" s="17"/>
      <c r="P181" s="51"/>
      <c r="Q181" s="50"/>
    </row>
    <row r="182" spans="1:17" ht="25.5" x14ac:dyDescent="0.3">
      <c r="A182" s="64"/>
      <c r="B182" s="11"/>
      <c r="C182" s="11"/>
      <c r="D182" s="11"/>
      <c r="E182" s="11"/>
      <c r="F182" s="11"/>
      <c r="G182" s="11"/>
      <c r="H182" s="11"/>
      <c r="I182" s="11"/>
      <c r="J182" s="11"/>
      <c r="K182" s="24" t="s">
        <v>223</v>
      </c>
      <c r="L182" s="35">
        <v>45107</v>
      </c>
      <c r="M182" s="24" t="s">
        <v>222</v>
      </c>
      <c r="N182" s="5">
        <v>4758</v>
      </c>
      <c r="O182" s="17"/>
      <c r="P182" s="51"/>
      <c r="Q182" s="50"/>
    </row>
    <row r="183" spans="1:17" ht="13" x14ac:dyDescent="0.3">
      <c r="A183" s="64"/>
      <c r="B183" s="11"/>
      <c r="C183" s="11"/>
      <c r="D183" s="11"/>
      <c r="E183" s="11"/>
      <c r="F183" s="11"/>
      <c r="G183" s="11"/>
      <c r="H183" s="11"/>
      <c r="I183" s="11"/>
      <c r="J183" s="11"/>
      <c r="K183" s="24" t="s">
        <v>240</v>
      </c>
      <c r="L183" s="35">
        <v>45177</v>
      </c>
      <c r="M183" s="24" t="s">
        <v>19</v>
      </c>
      <c r="N183" s="5">
        <v>730.72</v>
      </c>
      <c r="O183" s="17"/>
      <c r="P183" s="51"/>
      <c r="Q183" s="50"/>
    </row>
    <row r="184" spans="1:17" ht="13" x14ac:dyDescent="0.3">
      <c r="A184" s="64"/>
      <c r="B184" s="11"/>
      <c r="C184" s="11"/>
      <c r="D184" s="11"/>
      <c r="E184" s="11"/>
      <c r="F184" s="11"/>
      <c r="G184" s="11"/>
      <c r="H184" s="11"/>
      <c r="I184" s="11"/>
      <c r="J184" s="11"/>
      <c r="K184" s="24" t="s">
        <v>241</v>
      </c>
      <c r="L184" s="35">
        <v>45183</v>
      </c>
      <c r="M184" s="24" t="s">
        <v>19</v>
      </c>
      <c r="N184" s="5">
        <v>384.3</v>
      </c>
      <c r="O184" s="17"/>
      <c r="P184" s="51"/>
      <c r="Q184" s="50"/>
    </row>
    <row r="185" spans="1:17" ht="25.5" x14ac:dyDescent="0.3">
      <c r="A185" s="64"/>
      <c r="B185" s="11"/>
      <c r="C185" s="11"/>
      <c r="D185" s="11"/>
      <c r="E185" s="11"/>
      <c r="F185" s="11"/>
      <c r="G185" s="11"/>
      <c r="H185" s="11"/>
      <c r="I185" s="11"/>
      <c r="J185" s="11"/>
      <c r="K185" s="24" t="s">
        <v>239</v>
      </c>
      <c r="L185" s="35">
        <v>45199</v>
      </c>
      <c r="M185" s="24" t="s">
        <v>222</v>
      </c>
      <c r="N185" s="5">
        <v>9150</v>
      </c>
      <c r="O185" s="17"/>
      <c r="P185" s="51"/>
      <c r="Q185" s="50"/>
    </row>
    <row r="186" spans="1:17" ht="13" x14ac:dyDescent="0.3">
      <c r="A186" s="64"/>
      <c r="B186" s="11"/>
      <c r="C186" s="11"/>
      <c r="D186" s="11"/>
      <c r="E186" s="11"/>
      <c r="F186" s="11"/>
      <c r="G186" s="11"/>
      <c r="H186" s="11"/>
      <c r="I186" s="11"/>
      <c r="J186" s="11"/>
      <c r="K186" s="24" t="s">
        <v>242</v>
      </c>
      <c r="L186" s="35">
        <v>45199</v>
      </c>
      <c r="M186" s="24" t="s">
        <v>19</v>
      </c>
      <c r="N186" s="5">
        <v>633.54999999999995</v>
      </c>
      <c r="O186" s="17"/>
      <c r="P186" s="51"/>
      <c r="Q186" s="50"/>
    </row>
    <row r="187" spans="1:17" ht="13" x14ac:dyDescent="0.3">
      <c r="A187" s="64"/>
      <c r="B187" s="11"/>
      <c r="C187" s="11"/>
      <c r="D187" s="11"/>
      <c r="E187" s="11"/>
      <c r="F187" s="11"/>
      <c r="G187" s="11"/>
      <c r="H187" s="11"/>
      <c r="I187" s="11"/>
      <c r="J187" s="11"/>
      <c r="K187" s="24" t="s">
        <v>244</v>
      </c>
      <c r="L187" s="35">
        <v>45211</v>
      </c>
      <c r="M187" s="24" t="s">
        <v>19</v>
      </c>
      <c r="N187" s="5">
        <v>2669.6</v>
      </c>
      <c r="O187" s="17"/>
      <c r="P187" s="51"/>
      <c r="Q187" s="51"/>
    </row>
    <row r="188" spans="1:17" ht="13" x14ac:dyDescent="0.3">
      <c r="A188" s="64"/>
      <c r="B188" s="11"/>
      <c r="C188" s="11"/>
      <c r="D188" s="11"/>
      <c r="E188" s="11"/>
      <c r="F188" s="11"/>
      <c r="G188" s="11"/>
      <c r="H188" s="11"/>
      <c r="I188" s="11"/>
      <c r="J188" s="11"/>
      <c r="K188" s="24" t="s">
        <v>245</v>
      </c>
      <c r="L188" s="35">
        <v>45215</v>
      </c>
      <c r="M188" s="24" t="s">
        <v>19</v>
      </c>
      <c r="N188" s="5">
        <v>301.95</v>
      </c>
      <c r="O188" s="17"/>
      <c r="P188" s="51"/>
      <c r="Q188" s="50"/>
    </row>
    <row r="189" spans="1:17" ht="13" x14ac:dyDescent="0.3">
      <c r="A189" s="64"/>
      <c r="B189" s="11"/>
      <c r="C189" s="11"/>
      <c r="D189" s="11"/>
      <c r="E189" s="11"/>
      <c r="F189" s="11"/>
      <c r="G189" s="11"/>
      <c r="H189" s="11"/>
      <c r="I189" s="11"/>
      <c r="J189" s="11"/>
      <c r="K189" s="24" t="s">
        <v>250</v>
      </c>
      <c r="L189" s="35">
        <v>45229</v>
      </c>
      <c r="M189" s="24" t="s">
        <v>251</v>
      </c>
      <c r="N189" s="5">
        <v>348</v>
      </c>
      <c r="O189" s="17"/>
      <c r="P189" s="51"/>
      <c r="Q189" s="50"/>
    </row>
    <row r="190" spans="1:17" ht="13" x14ac:dyDescent="0.3">
      <c r="A190" s="64"/>
      <c r="B190" s="11"/>
      <c r="C190" s="11"/>
      <c r="D190" s="11"/>
      <c r="E190" s="11"/>
      <c r="F190" s="11"/>
      <c r="G190" s="11"/>
      <c r="H190" s="11"/>
      <c r="I190" s="11"/>
      <c r="J190" s="11"/>
      <c r="K190" s="24" t="s">
        <v>252</v>
      </c>
      <c r="L190" s="35">
        <v>45229</v>
      </c>
      <c r="M190" s="24" t="s">
        <v>251</v>
      </c>
      <c r="N190" s="5">
        <v>498</v>
      </c>
      <c r="O190" s="17"/>
      <c r="P190" s="51"/>
      <c r="Q190" s="50"/>
    </row>
    <row r="191" spans="1:17" ht="13" x14ac:dyDescent="0.3">
      <c r="A191" s="64"/>
      <c r="B191" s="11"/>
      <c r="C191" s="11"/>
      <c r="D191" s="11"/>
      <c r="E191" s="11"/>
      <c r="F191" s="11"/>
      <c r="G191" s="11"/>
      <c r="H191" s="11"/>
      <c r="I191" s="11"/>
      <c r="J191" s="11"/>
      <c r="K191" s="24" t="s">
        <v>253</v>
      </c>
      <c r="L191" s="35">
        <v>45230</v>
      </c>
      <c r="M191" s="24" t="s">
        <v>251</v>
      </c>
      <c r="N191" s="5">
        <v>1037.07</v>
      </c>
      <c r="O191" s="17"/>
      <c r="P191" s="51"/>
      <c r="Q191" s="50"/>
    </row>
    <row r="192" spans="1:17" ht="13" x14ac:dyDescent="0.3">
      <c r="A192" s="64"/>
      <c r="B192" s="11"/>
      <c r="C192" s="11"/>
      <c r="D192" s="11"/>
      <c r="E192" s="11"/>
      <c r="F192" s="11"/>
      <c r="G192" s="11"/>
      <c r="H192" s="11"/>
      <c r="I192" s="11"/>
      <c r="J192" s="11"/>
      <c r="K192" s="24" t="s">
        <v>254</v>
      </c>
      <c r="L192" s="35">
        <v>45230</v>
      </c>
      <c r="M192" s="24" t="s">
        <v>251</v>
      </c>
      <c r="N192" s="5">
        <v>75</v>
      </c>
      <c r="O192" s="17"/>
      <c r="P192" s="51"/>
      <c r="Q192" s="50"/>
    </row>
    <row r="193" spans="1:17" ht="13" x14ac:dyDescent="0.3">
      <c r="A193" s="64"/>
      <c r="B193" s="11"/>
      <c r="C193" s="11"/>
      <c r="D193" s="11"/>
      <c r="E193" s="11"/>
      <c r="F193" s="11"/>
      <c r="G193" s="11"/>
      <c r="H193" s="11"/>
      <c r="I193" s="11"/>
      <c r="J193" s="11"/>
      <c r="K193" s="24" t="s">
        <v>243</v>
      </c>
      <c r="L193" s="35">
        <v>45239</v>
      </c>
      <c r="M193" s="24" t="s">
        <v>19</v>
      </c>
      <c r="N193" s="5">
        <v>438.27</v>
      </c>
      <c r="O193" s="17"/>
      <c r="P193" s="51"/>
      <c r="Q193" s="50"/>
    </row>
    <row r="194" spans="1:17" ht="13" x14ac:dyDescent="0.3">
      <c r="A194" s="64"/>
      <c r="B194" s="11"/>
      <c r="C194" s="11"/>
      <c r="D194" s="11"/>
      <c r="E194" s="11"/>
      <c r="F194" s="11"/>
      <c r="G194" s="11"/>
      <c r="H194" s="11"/>
      <c r="I194" s="11"/>
      <c r="J194" s="11"/>
      <c r="K194" s="24" t="s">
        <v>246</v>
      </c>
      <c r="L194" s="35">
        <v>45259</v>
      </c>
      <c r="M194" s="24" t="s">
        <v>125</v>
      </c>
      <c r="N194" s="5">
        <v>397.52</v>
      </c>
      <c r="O194" s="17"/>
      <c r="P194" s="51"/>
      <c r="Q194" s="50"/>
    </row>
    <row r="195" spans="1:17" ht="13" x14ac:dyDescent="0.3">
      <c r="A195" s="64"/>
      <c r="B195" s="11"/>
      <c r="C195" s="11"/>
      <c r="D195" s="11"/>
      <c r="E195" s="11"/>
      <c r="F195" s="11"/>
      <c r="G195" s="11"/>
      <c r="H195" s="11"/>
      <c r="I195" s="11"/>
      <c r="J195" s="11"/>
      <c r="K195" s="24" t="s">
        <v>247</v>
      </c>
      <c r="L195" s="35">
        <v>45271</v>
      </c>
      <c r="M195" s="24" t="s">
        <v>19</v>
      </c>
      <c r="N195" s="5">
        <v>382.47</v>
      </c>
      <c r="O195" s="17"/>
      <c r="P195" s="51"/>
      <c r="Q195" s="50"/>
    </row>
    <row r="196" spans="1:17" ht="13" x14ac:dyDescent="0.3">
      <c r="A196" s="64"/>
      <c r="B196" s="11"/>
      <c r="C196" s="11"/>
      <c r="D196" s="11"/>
      <c r="E196" s="11"/>
      <c r="F196" s="11"/>
      <c r="G196" s="11"/>
      <c r="H196" s="11"/>
      <c r="I196" s="11"/>
      <c r="J196" s="11"/>
      <c r="K196" s="24" t="s">
        <v>255</v>
      </c>
      <c r="L196" s="35">
        <v>45279</v>
      </c>
      <c r="M196" s="24" t="s">
        <v>19</v>
      </c>
      <c r="N196" s="5">
        <v>110.9</v>
      </c>
      <c r="O196" s="17"/>
      <c r="P196" s="51"/>
      <c r="Q196" s="50"/>
    </row>
    <row r="197" spans="1:17" ht="50.5" x14ac:dyDescent="0.3">
      <c r="A197" s="64"/>
      <c r="B197" s="11"/>
      <c r="C197" s="11"/>
      <c r="D197" s="11"/>
      <c r="E197" s="11"/>
      <c r="F197" s="11"/>
      <c r="G197" s="11"/>
      <c r="H197" s="11"/>
      <c r="I197" s="11"/>
      <c r="J197" s="11"/>
      <c r="K197" s="24" t="s">
        <v>256</v>
      </c>
      <c r="L197" s="35">
        <v>44886</v>
      </c>
      <c r="M197" s="24" t="s">
        <v>260</v>
      </c>
      <c r="N197" s="5">
        <v>283.5</v>
      </c>
      <c r="O197" s="17"/>
      <c r="P197" s="51"/>
      <c r="Q197" s="50"/>
    </row>
    <row r="198" spans="1:17" ht="63" x14ac:dyDescent="0.3">
      <c r="A198" s="64"/>
      <c r="B198" s="11"/>
      <c r="C198" s="11"/>
      <c r="D198" s="11"/>
      <c r="E198" s="11"/>
      <c r="F198" s="11"/>
      <c r="G198" s="11"/>
      <c r="H198" s="11"/>
      <c r="I198" s="11"/>
      <c r="J198" s="11"/>
      <c r="K198" s="24" t="s">
        <v>34</v>
      </c>
      <c r="L198" s="35">
        <v>44949</v>
      </c>
      <c r="M198" s="24" t="s">
        <v>259</v>
      </c>
      <c r="N198" s="5">
        <v>554.69000000000005</v>
      </c>
      <c r="O198" s="17"/>
      <c r="P198" s="51"/>
      <c r="Q198" s="50"/>
    </row>
    <row r="199" spans="1:17" ht="63" x14ac:dyDescent="0.3">
      <c r="A199" s="64"/>
      <c r="B199" s="11"/>
      <c r="C199" s="11"/>
      <c r="D199" s="11"/>
      <c r="E199" s="11"/>
      <c r="F199" s="11"/>
      <c r="G199" s="11"/>
      <c r="H199" s="11"/>
      <c r="I199" s="11"/>
      <c r="J199" s="11"/>
      <c r="K199" s="24" t="s">
        <v>257</v>
      </c>
      <c r="L199" s="35">
        <v>44986</v>
      </c>
      <c r="M199" s="24" t="s">
        <v>261</v>
      </c>
      <c r="N199" s="5">
        <v>608.78</v>
      </c>
      <c r="O199" s="17"/>
      <c r="P199" s="51"/>
      <c r="Q199" s="50"/>
    </row>
    <row r="200" spans="1:17" ht="63" x14ac:dyDescent="0.3">
      <c r="A200" s="64"/>
      <c r="B200" s="11"/>
      <c r="C200" s="11"/>
      <c r="D200" s="11"/>
      <c r="E200" s="11"/>
      <c r="F200" s="11"/>
      <c r="G200" s="11"/>
      <c r="H200" s="11"/>
      <c r="I200" s="11"/>
      <c r="J200" s="11"/>
      <c r="K200" s="24" t="s">
        <v>258</v>
      </c>
      <c r="L200" s="35">
        <v>45098</v>
      </c>
      <c r="M200" s="24" t="s">
        <v>262</v>
      </c>
      <c r="N200" s="5">
        <v>134.69999999999999</v>
      </c>
      <c r="O200" s="17"/>
      <c r="P200" s="51"/>
      <c r="Q200" s="50"/>
    </row>
    <row r="201" spans="1:17" ht="63" x14ac:dyDescent="0.3">
      <c r="A201" s="64"/>
      <c r="B201" s="11"/>
      <c r="C201" s="11"/>
      <c r="D201" s="11"/>
      <c r="E201" s="11"/>
      <c r="F201" s="11"/>
      <c r="G201" s="11"/>
      <c r="H201" s="11"/>
      <c r="I201" s="11"/>
      <c r="J201" s="11"/>
      <c r="K201" s="24" t="s">
        <v>263</v>
      </c>
      <c r="L201" s="35">
        <v>45173</v>
      </c>
      <c r="M201" s="24" t="s">
        <v>264</v>
      </c>
      <c r="N201" s="5">
        <v>629.64</v>
      </c>
      <c r="O201" s="17"/>
      <c r="P201" s="51"/>
      <c r="Q201" s="50"/>
    </row>
    <row r="202" spans="1:17" ht="50.5" x14ac:dyDescent="0.3">
      <c r="A202" s="64"/>
      <c r="B202" s="11"/>
      <c r="C202" s="11"/>
      <c r="D202" s="11"/>
      <c r="E202" s="11"/>
      <c r="F202" s="11"/>
      <c r="G202" s="11"/>
      <c r="H202" s="11"/>
      <c r="I202" s="11"/>
      <c r="J202" s="11"/>
      <c r="K202" s="24" t="s">
        <v>270</v>
      </c>
      <c r="L202" s="35">
        <v>45177</v>
      </c>
      <c r="M202" s="24" t="s">
        <v>271</v>
      </c>
      <c r="N202" s="5">
        <v>163.74</v>
      </c>
      <c r="O202" s="17"/>
      <c r="P202" s="1"/>
    </row>
    <row r="203" spans="1:17" ht="50.5" x14ac:dyDescent="0.3">
      <c r="A203" s="64"/>
      <c r="B203" s="11"/>
      <c r="C203" s="11"/>
      <c r="D203" s="11"/>
      <c r="E203" s="11"/>
      <c r="F203" s="11"/>
      <c r="G203" s="11"/>
      <c r="H203" s="11"/>
      <c r="I203" s="11"/>
      <c r="J203" s="11"/>
      <c r="K203" s="24" t="s">
        <v>265</v>
      </c>
      <c r="L203" s="35">
        <v>45181</v>
      </c>
      <c r="M203" s="24" t="s">
        <v>266</v>
      </c>
      <c r="N203" s="5">
        <v>643.86</v>
      </c>
      <c r="O203" s="17"/>
      <c r="P203" s="1"/>
    </row>
    <row r="204" spans="1:17" ht="63" x14ac:dyDescent="0.3">
      <c r="A204" s="64"/>
      <c r="B204" s="11"/>
      <c r="C204" s="11"/>
      <c r="D204" s="11"/>
      <c r="E204" s="11"/>
      <c r="F204" s="11"/>
      <c r="G204" s="11"/>
      <c r="H204" s="11"/>
      <c r="I204" s="11"/>
      <c r="J204" s="11"/>
      <c r="K204" s="24" t="s">
        <v>267</v>
      </c>
      <c r="L204" s="35">
        <v>45188</v>
      </c>
      <c r="M204" s="24" t="s">
        <v>269</v>
      </c>
      <c r="N204" s="5">
        <v>267.83</v>
      </c>
      <c r="O204" s="17"/>
      <c r="P204" s="1"/>
    </row>
    <row r="205" spans="1:17" ht="63" x14ac:dyDescent="0.3">
      <c r="A205" s="64"/>
      <c r="B205" s="11"/>
      <c r="C205" s="11"/>
      <c r="D205" s="11"/>
      <c r="E205" s="11"/>
      <c r="F205" s="11"/>
      <c r="G205" s="11"/>
      <c r="H205" s="11"/>
      <c r="I205" s="11"/>
      <c r="J205" s="11"/>
      <c r="K205" s="24" t="s">
        <v>268</v>
      </c>
      <c r="L205" s="35">
        <v>45188</v>
      </c>
      <c r="M205" s="24" t="s">
        <v>269</v>
      </c>
      <c r="N205" s="5">
        <v>139.84</v>
      </c>
      <c r="O205" s="17"/>
      <c r="P205" s="1"/>
    </row>
    <row r="206" spans="1:17" ht="63" x14ac:dyDescent="0.3">
      <c r="A206" s="64"/>
      <c r="B206" s="11"/>
      <c r="C206" s="11"/>
      <c r="D206" s="11"/>
      <c r="E206" s="11"/>
      <c r="F206" s="11"/>
      <c r="G206" s="11"/>
      <c r="H206" s="11"/>
      <c r="I206" s="11"/>
      <c r="J206" s="11"/>
      <c r="K206" s="24" t="s">
        <v>272</v>
      </c>
      <c r="L206" s="35">
        <v>45203</v>
      </c>
      <c r="M206" s="24" t="s">
        <v>273</v>
      </c>
      <c r="N206" s="5">
        <v>424</v>
      </c>
      <c r="O206" s="17"/>
      <c r="P206" s="1"/>
    </row>
    <row r="207" spans="1:17" ht="63" x14ac:dyDescent="0.3">
      <c r="A207" s="64"/>
      <c r="B207" s="11"/>
      <c r="C207" s="11"/>
      <c r="D207" s="11"/>
      <c r="E207" s="11"/>
      <c r="F207" s="11"/>
      <c r="G207" s="11"/>
      <c r="H207" s="11"/>
      <c r="I207" s="11"/>
      <c r="J207" s="11"/>
      <c r="K207" s="24" t="s">
        <v>274</v>
      </c>
      <c r="L207" s="35">
        <v>45205</v>
      </c>
      <c r="M207" s="24" t="s">
        <v>275</v>
      </c>
      <c r="N207" s="5">
        <v>867.4</v>
      </c>
      <c r="O207" s="17"/>
      <c r="P207" s="1"/>
    </row>
    <row r="208" spans="1:17" ht="13" x14ac:dyDescent="0.3">
      <c r="A208" s="64"/>
      <c r="B208" s="11"/>
      <c r="C208" s="11"/>
      <c r="D208" s="11"/>
      <c r="E208" s="11"/>
      <c r="F208" s="11"/>
      <c r="G208" s="11"/>
      <c r="H208" s="11"/>
      <c r="I208" s="11"/>
      <c r="J208" s="11"/>
      <c r="K208" s="24"/>
      <c r="L208" s="35"/>
      <c r="M208" s="38" t="s">
        <v>78</v>
      </c>
      <c r="N208" s="5">
        <f>SUM(N157:N207)</f>
        <v>271788.05000000016</v>
      </c>
      <c r="O208" s="17">
        <f>J141-N208</f>
        <v>228211.94999999984</v>
      </c>
      <c r="P208" s="1"/>
    </row>
    <row r="209" spans="1:16" ht="25.5" x14ac:dyDescent="0.3">
      <c r="A209" s="55"/>
      <c r="B209" s="11"/>
      <c r="C209" s="11"/>
      <c r="D209" s="11"/>
      <c r="E209" s="11"/>
      <c r="F209" s="11"/>
      <c r="G209" s="11"/>
      <c r="H209" s="11"/>
      <c r="I209" s="11"/>
      <c r="J209" s="11"/>
      <c r="K209" s="24" t="s">
        <v>278</v>
      </c>
      <c r="L209" s="35">
        <v>45322</v>
      </c>
      <c r="M209" s="24" t="s">
        <v>308</v>
      </c>
      <c r="N209" s="5">
        <v>12200</v>
      </c>
      <c r="O209" s="17"/>
      <c r="P209" s="1"/>
    </row>
    <row r="210" spans="1:16" ht="13" x14ac:dyDescent="0.3">
      <c r="A210" s="55"/>
      <c r="B210" s="11"/>
      <c r="C210" s="11"/>
      <c r="D210" s="11"/>
      <c r="E210" s="11"/>
      <c r="F210" s="11"/>
      <c r="G210" s="11"/>
      <c r="H210" s="11"/>
      <c r="I210" s="11"/>
      <c r="J210" s="11"/>
      <c r="K210" s="24" t="s">
        <v>279</v>
      </c>
      <c r="L210" s="35">
        <v>45348</v>
      </c>
      <c r="M210" s="24" t="s">
        <v>19</v>
      </c>
      <c r="N210" s="5">
        <v>238.27</v>
      </c>
      <c r="O210" s="17"/>
      <c r="P210" s="1"/>
    </row>
    <row r="211" spans="1:16" ht="25.5" x14ac:dyDescent="0.3">
      <c r="A211" s="55"/>
      <c r="B211" s="11"/>
      <c r="C211" s="11"/>
      <c r="D211" s="11"/>
      <c r="E211" s="11"/>
      <c r="F211" s="11"/>
      <c r="G211" s="11"/>
      <c r="H211" s="11"/>
      <c r="I211" s="11"/>
      <c r="J211" s="11"/>
      <c r="K211" s="24" t="s">
        <v>277</v>
      </c>
      <c r="L211" s="35">
        <v>45380</v>
      </c>
      <c r="M211" s="24" t="s">
        <v>308</v>
      </c>
      <c r="N211" s="5">
        <v>9150</v>
      </c>
      <c r="O211" s="17"/>
      <c r="P211" s="1"/>
    </row>
    <row r="212" spans="1:16" ht="38" x14ac:dyDescent="0.3">
      <c r="A212" s="55"/>
      <c r="B212" s="11"/>
      <c r="C212" s="11"/>
      <c r="D212" s="11"/>
      <c r="E212" s="11"/>
      <c r="F212" s="11"/>
      <c r="G212" s="11"/>
      <c r="H212" s="11"/>
      <c r="I212" s="11"/>
      <c r="J212" s="11"/>
      <c r="K212" s="24" t="s">
        <v>285</v>
      </c>
      <c r="L212" s="35">
        <v>45385</v>
      </c>
      <c r="M212" s="24" t="s">
        <v>19</v>
      </c>
      <c r="N212" s="5">
        <v>1138.1400000000001</v>
      </c>
      <c r="O212" s="17"/>
      <c r="P212" s="1"/>
    </row>
    <row r="213" spans="1:16" ht="13" x14ac:dyDescent="0.3">
      <c r="A213" s="55"/>
      <c r="B213" s="11"/>
      <c r="C213" s="11"/>
      <c r="D213" s="11"/>
      <c r="E213" s="11"/>
      <c r="F213" s="11"/>
      <c r="G213" s="11"/>
      <c r="H213" s="11"/>
      <c r="I213" s="11"/>
      <c r="J213" s="11"/>
      <c r="K213" s="24" t="s">
        <v>288</v>
      </c>
      <c r="L213" s="35">
        <v>45394</v>
      </c>
      <c r="M213" s="24" t="s">
        <v>19</v>
      </c>
      <c r="N213" s="5">
        <v>1160.22</v>
      </c>
      <c r="O213" s="17"/>
      <c r="P213" s="1"/>
    </row>
    <row r="214" spans="1:16" ht="13" x14ac:dyDescent="0.3">
      <c r="A214" s="55"/>
      <c r="B214" s="11"/>
      <c r="C214" s="11"/>
      <c r="D214" s="11"/>
      <c r="E214" s="11"/>
      <c r="F214" s="11"/>
      <c r="G214" s="11"/>
      <c r="H214" s="11"/>
      <c r="I214" s="11"/>
      <c r="J214" s="11"/>
      <c r="K214" s="24" t="s">
        <v>289</v>
      </c>
      <c r="L214" s="35">
        <v>45401</v>
      </c>
      <c r="M214" s="24" t="s">
        <v>19</v>
      </c>
      <c r="N214" s="5">
        <v>488.61</v>
      </c>
      <c r="O214" s="17"/>
      <c r="P214" s="1"/>
    </row>
    <row r="215" spans="1:16" ht="13" x14ac:dyDescent="0.3">
      <c r="A215" s="55"/>
      <c r="B215" s="11"/>
      <c r="C215" s="11"/>
      <c r="D215" s="11"/>
      <c r="E215" s="11"/>
      <c r="F215" s="11"/>
      <c r="G215" s="11"/>
      <c r="H215" s="11"/>
      <c r="I215" s="11"/>
      <c r="J215" s="11"/>
      <c r="K215" s="24" t="s">
        <v>290</v>
      </c>
      <c r="L215" s="35">
        <v>45401</v>
      </c>
      <c r="M215" s="24" t="s">
        <v>125</v>
      </c>
      <c r="N215" s="5">
        <v>220.27</v>
      </c>
      <c r="O215" s="17"/>
      <c r="P215" s="1"/>
    </row>
    <row r="216" spans="1:16" ht="13" x14ac:dyDescent="0.3">
      <c r="A216" s="55"/>
      <c r="B216" s="11"/>
      <c r="C216" s="11"/>
      <c r="D216" s="11"/>
      <c r="E216" s="11"/>
      <c r="F216" s="11"/>
      <c r="G216" s="11"/>
      <c r="H216" s="11"/>
      <c r="I216" s="11"/>
      <c r="J216" s="11"/>
      <c r="K216" s="24" t="s">
        <v>291</v>
      </c>
      <c r="L216" s="35">
        <v>45404</v>
      </c>
      <c r="M216" s="24" t="s">
        <v>125</v>
      </c>
      <c r="N216" s="5">
        <v>235.31</v>
      </c>
      <c r="O216" s="17"/>
      <c r="P216" s="1"/>
    </row>
    <row r="217" spans="1:16" ht="25.5" x14ac:dyDescent="0.3">
      <c r="A217" s="55"/>
      <c r="B217" s="11"/>
      <c r="C217" s="11"/>
      <c r="D217" s="11"/>
      <c r="E217" s="11"/>
      <c r="F217" s="11"/>
      <c r="G217" s="11"/>
      <c r="H217" s="11"/>
      <c r="I217" s="11"/>
      <c r="J217" s="11"/>
      <c r="K217" s="24" t="s">
        <v>298</v>
      </c>
      <c r="L217" s="35">
        <v>45412</v>
      </c>
      <c r="M217" s="24" t="s">
        <v>297</v>
      </c>
      <c r="N217" s="5">
        <v>1035.18</v>
      </c>
      <c r="O217" s="17"/>
      <c r="P217" s="1"/>
    </row>
    <row r="218" spans="1:16" ht="25.5" x14ac:dyDescent="0.3">
      <c r="A218" s="55"/>
      <c r="B218" s="11"/>
      <c r="C218" s="11"/>
      <c r="D218" s="11"/>
      <c r="E218" s="11"/>
      <c r="F218" s="11"/>
      <c r="G218" s="11"/>
      <c r="H218" s="11"/>
      <c r="I218" s="11"/>
      <c r="J218" s="11"/>
      <c r="K218" s="24" t="s">
        <v>299</v>
      </c>
      <c r="L218" s="35">
        <v>45412</v>
      </c>
      <c r="M218" s="24" t="s">
        <v>297</v>
      </c>
      <c r="N218" s="5">
        <v>75</v>
      </c>
      <c r="O218" s="17"/>
      <c r="P218" s="1"/>
    </row>
    <row r="219" spans="1:16" ht="13" x14ac:dyDescent="0.3">
      <c r="A219" s="55"/>
      <c r="B219" s="11"/>
      <c r="C219" s="11"/>
      <c r="D219" s="11"/>
      <c r="E219" s="11"/>
      <c r="F219" s="11"/>
      <c r="G219" s="11"/>
      <c r="H219" s="11"/>
      <c r="I219" s="11"/>
      <c r="J219" s="11"/>
      <c r="K219" s="24" t="s">
        <v>286</v>
      </c>
      <c r="L219" s="35">
        <v>45435</v>
      </c>
      <c r="M219" s="24" t="s">
        <v>287</v>
      </c>
      <c r="N219" s="5">
        <v>766.77</v>
      </c>
      <c r="O219" s="17"/>
      <c r="P219" s="1"/>
    </row>
    <row r="220" spans="1:16" ht="25.5" x14ac:dyDescent="0.3">
      <c r="A220" s="55"/>
      <c r="B220" s="11"/>
      <c r="C220" s="11"/>
      <c r="D220" s="11"/>
      <c r="E220" s="11"/>
      <c r="F220" s="11"/>
      <c r="G220" s="11"/>
      <c r="H220" s="11"/>
      <c r="I220" s="11"/>
      <c r="J220" s="11"/>
      <c r="K220" s="24" t="s">
        <v>295</v>
      </c>
      <c r="L220" s="35">
        <v>45443</v>
      </c>
      <c r="M220" s="24" t="s">
        <v>297</v>
      </c>
      <c r="N220" s="5">
        <v>840</v>
      </c>
      <c r="O220" s="17"/>
      <c r="P220" s="1"/>
    </row>
    <row r="221" spans="1:16" ht="25.5" x14ac:dyDescent="0.3">
      <c r="A221" s="55"/>
      <c r="B221" s="11"/>
      <c r="C221" s="11"/>
      <c r="D221" s="11"/>
      <c r="E221" s="11"/>
      <c r="F221" s="11"/>
      <c r="G221" s="11"/>
      <c r="H221" s="11"/>
      <c r="I221" s="11"/>
      <c r="J221" s="11"/>
      <c r="K221" s="24" t="s">
        <v>296</v>
      </c>
      <c r="L221" s="35">
        <v>45443</v>
      </c>
      <c r="M221" s="24" t="s">
        <v>297</v>
      </c>
      <c r="N221" s="5">
        <v>29.28</v>
      </c>
      <c r="O221" s="17"/>
      <c r="P221" s="1"/>
    </row>
    <row r="222" spans="1:16" ht="13" x14ac:dyDescent="0.3">
      <c r="A222" s="55"/>
      <c r="B222" s="11"/>
      <c r="C222" s="11"/>
      <c r="D222" s="11"/>
      <c r="E222" s="11"/>
      <c r="F222" s="11"/>
      <c r="G222" s="11"/>
      <c r="H222" s="11"/>
      <c r="I222" s="11"/>
      <c r="J222" s="11"/>
      <c r="K222" s="24" t="s">
        <v>305</v>
      </c>
      <c r="L222" s="35">
        <v>45471</v>
      </c>
      <c r="M222" s="24" t="s">
        <v>125</v>
      </c>
      <c r="N222" s="5">
        <v>257.66000000000003</v>
      </c>
      <c r="O222" s="17"/>
      <c r="P222" s="1"/>
    </row>
    <row r="223" spans="1:16" ht="13" x14ac:dyDescent="0.3">
      <c r="A223" s="55"/>
      <c r="B223" s="11"/>
      <c r="C223" s="11"/>
      <c r="D223" s="11"/>
      <c r="E223" s="11"/>
      <c r="F223" s="11"/>
      <c r="G223" s="11"/>
      <c r="H223" s="11"/>
      <c r="I223" s="11"/>
      <c r="J223" s="11"/>
      <c r="K223" s="24" t="s">
        <v>280</v>
      </c>
      <c r="L223" s="35">
        <v>45544</v>
      </c>
      <c r="M223" s="24" t="s">
        <v>125</v>
      </c>
      <c r="N223" s="5">
        <v>512.4</v>
      </c>
      <c r="O223" s="17"/>
      <c r="P223" s="1"/>
    </row>
    <row r="224" spans="1:16" ht="25.5" x14ac:dyDescent="0.3">
      <c r="A224" s="55"/>
      <c r="B224" s="11"/>
      <c r="C224" s="11"/>
      <c r="D224" s="11"/>
      <c r="E224" s="11"/>
      <c r="F224" s="11"/>
      <c r="G224" s="11"/>
      <c r="H224" s="11"/>
      <c r="I224" s="11"/>
      <c r="J224" s="11"/>
      <c r="K224" s="24" t="s">
        <v>306</v>
      </c>
      <c r="L224" s="35">
        <v>45544</v>
      </c>
      <c r="M224" s="24" t="s">
        <v>307</v>
      </c>
      <c r="N224" s="5">
        <v>10442.94</v>
      </c>
      <c r="O224" s="17"/>
      <c r="P224" s="1"/>
    </row>
    <row r="225" spans="1:16" ht="13" x14ac:dyDescent="0.3">
      <c r="A225" s="55"/>
      <c r="B225" s="11"/>
      <c r="C225" s="11"/>
      <c r="D225" s="11"/>
      <c r="E225" s="11"/>
      <c r="F225" s="11"/>
      <c r="G225" s="11"/>
      <c r="H225" s="11"/>
      <c r="I225" s="11"/>
      <c r="J225" s="11"/>
      <c r="K225" s="24" t="s">
        <v>322</v>
      </c>
      <c r="L225" s="35">
        <v>45583</v>
      </c>
      <c r="M225" s="24" t="s">
        <v>19</v>
      </c>
      <c r="N225" s="5">
        <v>408.7</v>
      </c>
      <c r="O225" s="17"/>
      <c r="P225" s="1"/>
    </row>
    <row r="226" spans="1:16" ht="25.5" x14ac:dyDescent="0.3">
      <c r="A226" s="55"/>
      <c r="B226" s="11"/>
      <c r="C226" s="11"/>
      <c r="D226" s="11"/>
      <c r="E226" s="11"/>
      <c r="F226" s="11"/>
      <c r="G226" s="11"/>
      <c r="H226" s="11"/>
      <c r="I226" s="11"/>
      <c r="J226" s="11"/>
      <c r="K226" s="24" t="s">
        <v>323</v>
      </c>
      <c r="L226" s="35">
        <v>45596</v>
      </c>
      <c r="M226" s="24" t="s">
        <v>297</v>
      </c>
      <c r="N226" s="5">
        <v>1584.66</v>
      </c>
      <c r="O226" s="17"/>
      <c r="P226" s="1"/>
    </row>
    <row r="227" spans="1:16" ht="25.5" x14ac:dyDescent="0.3">
      <c r="A227" s="55"/>
      <c r="B227" s="11"/>
      <c r="C227" s="11"/>
      <c r="D227" s="11"/>
      <c r="E227" s="11"/>
      <c r="F227" s="11"/>
      <c r="G227" s="11"/>
      <c r="H227" s="11"/>
      <c r="I227" s="11"/>
      <c r="J227" s="11"/>
      <c r="K227" s="24" t="s">
        <v>324</v>
      </c>
      <c r="L227" s="35">
        <v>45596</v>
      </c>
      <c r="M227" s="24" t="s">
        <v>297</v>
      </c>
      <c r="N227" s="5">
        <v>94.52</v>
      </c>
      <c r="O227" s="17"/>
      <c r="P227" s="1"/>
    </row>
    <row r="228" spans="1:16" ht="88" x14ac:dyDescent="0.3">
      <c r="A228" s="55"/>
      <c r="B228" s="11"/>
      <c r="C228" s="11"/>
      <c r="D228" s="11"/>
      <c r="E228" s="11"/>
      <c r="F228" s="11"/>
      <c r="G228" s="11"/>
      <c r="H228" s="11"/>
      <c r="I228" s="11"/>
      <c r="J228" s="11"/>
      <c r="K228" s="24" t="s">
        <v>293</v>
      </c>
      <c r="L228" s="35">
        <v>45610</v>
      </c>
      <c r="M228" s="24" t="s">
        <v>294</v>
      </c>
      <c r="N228" s="5">
        <v>2860.9</v>
      </c>
      <c r="O228" s="17"/>
      <c r="P228" s="1"/>
    </row>
    <row r="229" spans="1:16" ht="50.5" x14ac:dyDescent="0.3">
      <c r="A229" s="55"/>
      <c r="B229" s="11"/>
      <c r="C229" s="11"/>
      <c r="D229" s="11"/>
      <c r="E229" s="11"/>
      <c r="F229" s="11"/>
      <c r="G229" s="11"/>
      <c r="H229" s="11"/>
      <c r="I229" s="11"/>
      <c r="J229" s="11"/>
      <c r="K229" s="24" t="s">
        <v>281</v>
      </c>
      <c r="L229" s="35" t="s">
        <v>282</v>
      </c>
      <c r="M229" s="24" t="s">
        <v>302</v>
      </c>
      <c r="N229" s="5">
        <v>249.14</v>
      </c>
      <c r="O229" s="17"/>
      <c r="P229" s="1"/>
    </row>
    <row r="230" spans="1:16" ht="63" x14ac:dyDescent="0.3">
      <c r="A230" s="55"/>
      <c r="B230" s="11"/>
      <c r="C230" s="11"/>
      <c r="D230" s="11"/>
      <c r="E230" s="11"/>
      <c r="F230" s="11"/>
      <c r="G230" s="11"/>
      <c r="H230" s="11"/>
      <c r="I230" s="11"/>
      <c r="J230" s="11"/>
      <c r="K230" s="24" t="s">
        <v>283</v>
      </c>
      <c r="L230" s="35" t="s">
        <v>284</v>
      </c>
      <c r="M230" s="24" t="s">
        <v>303</v>
      </c>
      <c r="N230" s="5">
        <v>964.45</v>
      </c>
      <c r="O230" s="17"/>
      <c r="P230" s="1"/>
    </row>
    <row r="231" spans="1:16" ht="50.5" x14ac:dyDescent="0.3">
      <c r="A231" s="55"/>
      <c r="B231" s="11"/>
      <c r="C231" s="11"/>
      <c r="D231" s="11"/>
      <c r="E231" s="11"/>
      <c r="F231" s="11"/>
      <c r="G231" s="11"/>
      <c r="H231" s="11"/>
      <c r="I231" s="11"/>
      <c r="J231" s="11"/>
      <c r="K231" s="24" t="s">
        <v>300</v>
      </c>
      <c r="L231" s="35" t="s">
        <v>301</v>
      </c>
      <c r="M231" s="24" t="s">
        <v>304</v>
      </c>
      <c r="N231" s="5">
        <v>1246.17</v>
      </c>
      <c r="O231" s="17"/>
      <c r="P231" s="1"/>
    </row>
    <row r="232" spans="1:16" ht="50.5" x14ac:dyDescent="0.3">
      <c r="A232" s="55"/>
      <c r="B232" s="11"/>
      <c r="C232" s="11"/>
      <c r="D232" s="11"/>
      <c r="E232" s="11"/>
      <c r="F232" s="11"/>
      <c r="G232" s="11"/>
      <c r="H232" s="11"/>
      <c r="I232" s="11"/>
      <c r="J232" s="11"/>
      <c r="K232" s="24" t="s">
        <v>309</v>
      </c>
      <c r="L232" s="35" t="s">
        <v>310</v>
      </c>
      <c r="M232" s="24" t="s">
        <v>302</v>
      </c>
      <c r="N232" s="5">
        <v>581.27</v>
      </c>
      <c r="O232" s="17"/>
      <c r="P232" s="1"/>
    </row>
    <row r="233" spans="1:16" ht="63" x14ac:dyDescent="0.3">
      <c r="A233" s="55"/>
      <c r="B233" s="11"/>
      <c r="C233" s="11"/>
      <c r="D233" s="11"/>
      <c r="E233" s="11"/>
      <c r="F233" s="11"/>
      <c r="G233" s="11"/>
      <c r="H233" s="11"/>
      <c r="I233" s="11"/>
      <c r="J233" s="11"/>
      <c r="K233" s="24" t="s">
        <v>311</v>
      </c>
      <c r="L233" s="35" t="s">
        <v>312</v>
      </c>
      <c r="M233" s="24" t="s">
        <v>303</v>
      </c>
      <c r="N233" s="5">
        <v>144.65</v>
      </c>
      <c r="O233" s="17"/>
      <c r="P233" s="1"/>
    </row>
    <row r="234" spans="1:16" ht="63" x14ac:dyDescent="0.3">
      <c r="A234" s="55"/>
      <c r="B234" s="11"/>
      <c r="C234" s="11"/>
      <c r="D234" s="11"/>
      <c r="E234" s="11"/>
      <c r="F234" s="11"/>
      <c r="G234" s="11"/>
      <c r="H234" s="11"/>
      <c r="I234" s="11"/>
      <c r="J234" s="11"/>
      <c r="K234" s="24" t="s">
        <v>66</v>
      </c>
      <c r="L234" s="35" t="s">
        <v>312</v>
      </c>
      <c r="M234" s="24" t="s">
        <v>303</v>
      </c>
      <c r="N234" s="5">
        <v>289.27999999999997</v>
      </c>
      <c r="O234" s="17"/>
      <c r="P234" s="1"/>
    </row>
    <row r="235" spans="1:16" ht="63" x14ac:dyDescent="0.3">
      <c r="A235" s="55"/>
      <c r="B235" s="11"/>
      <c r="C235" s="11"/>
      <c r="D235" s="11"/>
      <c r="E235" s="11"/>
      <c r="F235" s="11"/>
      <c r="G235" s="11"/>
      <c r="H235" s="11"/>
      <c r="I235" s="11"/>
      <c r="J235" s="11"/>
      <c r="K235" s="24" t="s">
        <v>313</v>
      </c>
      <c r="L235" s="35" t="s">
        <v>312</v>
      </c>
      <c r="M235" s="24" t="s">
        <v>303</v>
      </c>
      <c r="N235" s="5">
        <v>149.85</v>
      </c>
      <c r="O235" s="17"/>
      <c r="P235" s="1"/>
    </row>
    <row r="236" spans="1:16" ht="63" x14ac:dyDescent="0.3">
      <c r="A236" s="55"/>
      <c r="B236" s="11"/>
      <c r="C236" s="11"/>
      <c r="D236" s="11"/>
      <c r="E236" s="11"/>
      <c r="F236" s="11"/>
      <c r="G236" s="11"/>
      <c r="H236" s="11"/>
      <c r="I236" s="11"/>
      <c r="J236" s="11"/>
      <c r="K236" s="24" t="s">
        <v>155</v>
      </c>
      <c r="L236" s="35" t="s">
        <v>316</v>
      </c>
      <c r="M236" s="24" t="s">
        <v>314</v>
      </c>
      <c r="N236" s="5">
        <v>1425.71</v>
      </c>
      <c r="O236" s="17"/>
      <c r="P236" s="1"/>
    </row>
    <row r="237" spans="1:16" ht="63" x14ac:dyDescent="0.3">
      <c r="A237" s="55"/>
      <c r="B237" s="11"/>
      <c r="C237" s="11"/>
      <c r="D237" s="11"/>
      <c r="E237" s="11"/>
      <c r="F237" s="11"/>
      <c r="G237" s="11"/>
      <c r="H237" s="11"/>
      <c r="I237" s="11"/>
      <c r="J237" s="11"/>
      <c r="K237" s="24" t="s">
        <v>315</v>
      </c>
      <c r="L237" s="35" t="s">
        <v>316</v>
      </c>
      <c r="M237" s="24" t="s">
        <v>314</v>
      </c>
      <c r="N237" s="5">
        <v>369.1</v>
      </c>
      <c r="O237" s="17"/>
      <c r="P237" s="1"/>
    </row>
    <row r="238" spans="1:16" ht="50.5" x14ac:dyDescent="0.3">
      <c r="A238" s="55"/>
      <c r="B238" s="11"/>
      <c r="C238" s="11"/>
      <c r="D238" s="11"/>
      <c r="E238" s="11"/>
      <c r="F238" s="11"/>
      <c r="G238" s="11"/>
      <c r="H238" s="11"/>
      <c r="I238" s="11"/>
      <c r="J238" s="11"/>
      <c r="K238" s="24" t="s">
        <v>317</v>
      </c>
      <c r="L238" s="35" t="s">
        <v>318</v>
      </c>
      <c r="M238" s="24" t="s">
        <v>302</v>
      </c>
      <c r="N238" s="5">
        <v>1015.49</v>
      </c>
      <c r="O238" s="17"/>
      <c r="P238" s="1"/>
    </row>
    <row r="239" spans="1:16" ht="50.5" x14ac:dyDescent="0.3">
      <c r="A239" s="52"/>
      <c r="B239" s="11"/>
      <c r="C239" s="11"/>
      <c r="D239" s="11"/>
      <c r="E239" s="11"/>
      <c r="F239" s="11"/>
      <c r="G239" s="11"/>
      <c r="H239" s="11"/>
      <c r="I239" s="11"/>
      <c r="J239" s="11"/>
      <c r="K239" s="24" t="s">
        <v>319</v>
      </c>
      <c r="L239" s="35" t="s">
        <v>318</v>
      </c>
      <c r="M239" s="24" t="s">
        <v>302</v>
      </c>
      <c r="N239" s="5">
        <v>487.45</v>
      </c>
      <c r="O239" s="17"/>
    </row>
    <row r="240" spans="1:16" ht="50.5" x14ac:dyDescent="0.3">
      <c r="A240" s="52"/>
      <c r="B240" s="11"/>
      <c r="C240" s="11"/>
      <c r="D240" s="11"/>
      <c r="E240" s="11"/>
      <c r="F240" s="11"/>
      <c r="G240" s="11"/>
      <c r="H240" s="11"/>
      <c r="I240" s="11"/>
      <c r="J240" s="11"/>
      <c r="K240" s="24" t="s">
        <v>321</v>
      </c>
      <c r="L240" s="35" t="s">
        <v>320</v>
      </c>
      <c r="M240" s="24" t="s">
        <v>302</v>
      </c>
      <c r="N240" s="5">
        <v>791.98</v>
      </c>
      <c r="O240" s="17"/>
    </row>
    <row r="241" spans="1:15" ht="50.5" x14ac:dyDescent="0.3">
      <c r="A241" s="54"/>
      <c r="B241" s="11"/>
      <c r="C241" s="11"/>
      <c r="D241" s="11"/>
      <c r="E241" s="11"/>
      <c r="F241" s="11"/>
      <c r="G241" s="11"/>
      <c r="H241" s="11"/>
      <c r="I241" s="11"/>
      <c r="J241" s="11"/>
      <c r="K241" s="24" t="s">
        <v>330</v>
      </c>
      <c r="L241" s="35" t="s">
        <v>320</v>
      </c>
      <c r="M241" s="24" t="s">
        <v>302</v>
      </c>
      <c r="N241" s="5">
        <v>407.4</v>
      </c>
      <c r="O241" s="17"/>
    </row>
    <row r="242" spans="1:15" ht="75.5" x14ac:dyDescent="0.3">
      <c r="A242" s="52"/>
      <c r="B242" s="11"/>
      <c r="C242" s="11"/>
      <c r="D242" s="11"/>
      <c r="E242" s="11"/>
      <c r="F242" s="11"/>
      <c r="G242" s="11"/>
      <c r="H242" s="11"/>
      <c r="I242" s="11"/>
      <c r="J242" s="11"/>
      <c r="K242" s="24" t="s">
        <v>327</v>
      </c>
      <c r="L242" s="35" t="s">
        <v>325</v>
      </c>
      <c r="M242" s="24" t="s">
        <v>326</v>
      </c>
      <c r="N242" s="5">
        <v>541.19000000000005</v>
      </c>
      <c r="O242" s="17"/>
    </row>
    <row r="243" spans="1:15" ht="50.5" x14ac:dyDescent="0.3">
      <c r="A243" s="52"/>
      <c r="B243" s="11"/>
      <c r="C243" s="11"/>
      <c r="D243" s="11"/>
      <c r="E243" s="11"/>
      <c r="F243" s="11"/>
      <c r="G243" s="11"/>
      <c r="H243" s="11"/>
      <c r="I243" s="11"/>
      <c r="J243" s="11"/>
      <c r="K243" s="24" t="s">
        <v>329</v>
      </c>
      <c r="L243" s="35" t="s">
        <v>328</v>
      </c>
      <c r="M243" s="24" t="s">
        <v>302</v>
      </c>
      <c r="N243" s="5">
        <v>170.15</v>
      </c>
      <c r="O243" s="17"/>
    </row>
    <row r="244" spans="1:15" ht="63" x14ac:dyDescent="0.3">
      <c r="A244" s="54"/>
      <c r="B244" s="11"/>
      <c r="C244" s="11"/>
      <c r="D244" s="11"/>
      <c r="E244" s="11"/>
      <c r="F244" s="11"/>
      <c r="G244" s="11"/>
      <c r="H244" s="11"/>
      <c r="I244" s="11"/>
      <c r="J244" s="11"/>
      <c r="K244" s="24" t="s">
        <v>335</v>
      </c>
      <c r="L244" s="35" t="s">
        <v>331</v>
      </c>
      <c r="M244" s="24" t="s">
        <v>303</v>
      </c>
      <c r="N244" s="5">
        <v>127.33</v>
      </c>
      <c r="O244" s="17"/>
    </row>
    <row r="245" spans="1:15" ht="63" x14ac:dyDescent="0.3">
      <c r="A245" s="52"/>
      <c r="B245" s="11"/>
      <c r="C245" s="11"/>
      <c r="D245" s="11"/>
      <c r="E245" s="11"/>
      <c r="F245" s="11"/>
      <c r="G245" s="11"/>
      <c r="H245" s="11"/>
      <c r="I245" s="11"/>
      <c r="J245" s="11"/>
      <c r="K245" s="24" t="s">
        <v>332</v>
      </c>
      <c r="L245" s="35" t="s">
        <v>331</v>
      </c>
      <c r="M245" s="24" t="s">
        <v>303</v>
      </c>
      <c r="N245" s="5">
        <v>838.76</v>
      </c>
      <c r="O245" s="17"/>
    </row>
    <row r="246" spans="1:15" ht="50.5" x14ac:dyDescent="0.3">
      <c r="A246" s="54"/>
      <c r="B246" s="11"/>
      <c r="C246" s="11"/>
      <c r="D246" s="11"/>
      <c r="E246" s="11"/>
      <c r="F246" s="11"/>
      <c r="G246" s="11"/>
      <c r="H246" s="11"/>
      <c r="I246" s="11"/>
      <c r="J246" s="11"/>
      <c r="K246" s="24" t="s">
        <v>334</v>
      </c>
      <c r="L246" s="35" t="s">
        <v>333</v>
      </c>
      <c r="M246" s="24" t="s">
        <v>302</v>
      </c>
      <c r="N246" s="5">
        <v>565.16</v>
      </c>
      <c r="O246" s="17"/>
    </row>
    <row r="247" spans="1:15" ht="50.5" x14ac:dyDescent="0.3">
      <c r="A247" s="54"/>
      <c r="B247" s="11"/>
      <c r="C247" s="11"/>
      <c r="D247" s="11"/>
      <c r="E247" s="11"/>
      <c r="F247" s="11"/>
      <c r="G247" s="11"/>
      <c r="H247" s="11"/>
      <c r="I247" s="11"/>
      <c r="J247" s="11"/>
      <c r="K247" s="24" t="s">
        <v>337</v>
      </c>
      <c r="L247" s="35" t="s">
        <v>336</v>
      </c>
      <c r="M247" s="24" t="s">
        <v>302</v>
      </c>
      <c r="N247" s="5">
        <v>163.5</v>
      </c>
      <c r="O247" s="17"/>
    </row>
    <row r="248" spans="1:15" ht="75.5" x14ac:dyDescent="0.3">
      <c r="A248" s="54"/>
      <c r="B248" s="11"/>
      <c r="C248" s="11"/>
      <c r="D248" s="11"/>
      <c r="E248" s="11"/>
      <c r="F248" s="11"/>
      <c r="G248" s="11"/>
      <c r="H248" s="11"/>
      <c r="I248" s="11"/>
      <c r="J248" s="11"/>
      <c r="K248" s="24" t="s">
        <v>339</v>
      </c>
      <c r="L248" s="35" t="s">
        <v>338</v>
      </c>
      <c r="M248" s="24" t="s">
        <v>340</v>
      </c>
      <c r="N248" s="5">
        <v>836.18</v>
      </c>
      <c r="O248" s="17"/>
    </row>
    <row r="249" spans="1:15" ht="50.5" x14ac:dyDescent="0.3">
      <c r="A249" s="54"/>
      <c r="B249" s="11"/>
      <c r="C249" s="11"/>
      <c r="D249" s="11"/>
      <c r="E249" s="11"/>
      <c r="F249" s="11"/>
      <c r="G249" s="11"/>
      <c r="H249" s="11"/>
      <c r="I249" s="11"/>
      <c r="J249" s="11"/>
      <c r="K249" s="24" t="s">
        <v>341</v>
      </c>
      <c r="L249" s="35" t="s">
        <v>338</v>
      </c>
      <c r="M249" s="24" t="s">
        <v>302</v>
      </c>
      <c r="N249" s="5">
        <v>339.5</v>
      </c>
      <c r="O249" s="17"/>
    </row>
    <row r="250" spans="1:15" ht="13" x14ac:dyDescent="0.3">
      <c r="A250" s="52"/>
      <c r="B250" s="11"/>
      <c r="C250" s="11"/>
      <c r="D250" s="11"/>
      <c r="E250" s="11"/>
      <c r="F250" s="11"/>
      <c r="G250" s="11"/>
      <c r="H250" s="11"/>
      <c r="I250" s="11"/>
      <c r="J250" s="11"/>
      <c r="K250" s="24"/>
      <c r="L250" s="35"/>
      <c r="M250" s="38" t="s">
        <v>78</v>
      </c>
      <c r="N250" s="17">
        <f>SUM(N208:N249)</f>
        <v>327230.59000000032</v>
      </c>
      <c r="O250" s="17">
        <f>J141-N250</f>
        <v>172769.40999999968</v>
      </c>
    </row>
  </sheetData>
  <mergeCells count="5">
    <mergeCell ref="A1:F1"/>
    <mergeCell ref="G1:J1"/>
    <mergeCell ref="K1:N1"/>
    <mergeCell ref="A101:A127"/>
    <mergeCell ref="A156:A208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D8842-726F-45AB-9566-000FF9BEA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B6072F-8DAF-4BFF-98B1-CC0791DE563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c8bc017-1cc9-417a-83e3-383ede2e5aef"/>
    <ds:schemaRef ds:uri="60138ece-c61d-45ec-8de6-e4564f3903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54FB09-9BD4-4E4E-9B7F-EEF14BC30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2023-01-19T08:23:52Z</cp:lastPrinted>
  <dcterms:created xsi:type="dcterms:W3CDTF">2021-07-12T13:47:31Z</dcterms:created>
  <dcterms:modified xsi:type="dcterms:W3CDTF">2025-02-19T13:37:27Z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